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Q:\TAXES\Income Tax\2020 Income Tax Checks\"/>
    </mc:Choice>
  </mc:AlternateContent>
  <xr:revisionPtr revIDLastSave="0" documentId="8_{EF2810DA-7786-4FEF-91C8-403DA5AC36F8}" xr6:coauthVersionLast="45" xr6:coauthVersionMax="45" xr10:uidLastSave="{00000000-0000-0000-0000-000000000000}"/>
  <bookViews>
    <workbookView xWindow="22932" yWindow="-108" windowWidth="23256" windowHeight="12576" tabRatio="869" activeTab="6" xr2:uid="{00000000-000D-0000-FFFF-FFFF00000000}"/>
  </bookViews>
  <sheets>
    <sheet name="Regular 1" sheetId="26" r:id="rId1"/>
    <sheet name="Regular 2" sheetId="27" r:id="rId2"/>
    <sheet name="Regular 3" sheetId="28" r:id="rId3"/>
    <sheet name="Regular 4" sheetId="29" r:id="rId4"/>
    <sheet name="Regular 5" sheetId="30" r:id="rId5"/>
    <sheet name="Regular 6" sheetId="31" r:id="rId6"/>
    <sheet name="Low - Single" sheetId="5" r:id="rId7"/>
    <sheet name="Low - HOH 1" sheetId="6" r:id="rId8"/>
    <sheet name="Low - HOH 2" sheetId="11" r:id="rId9"/>
    <sheet name="Low - Married 1" sheetId="8" r:id="rId10"/>
    <sheet name="Low - Married 2" sheetId="9" r:id="rId11"/>
  </sheets>
  <definedNames>
    <definedName name="_xlnm.Print_Area" localSheetId="7">'Low - HOH 1'!$A$1:$E$41</definedName>
    <definedName name="_xlnm.Print_Area" localSheetId="9">'Low - Married 1'!$A$1:$E$40</definedName>
    <definedName name="_xlnm.Print_Area" localSheetId="10">'Low - Married 2'!$A$1:$E$57</definedName>
    <definedName name="_xlnm.Print_Area" localSheetId="6">'Low - Single'!$A$1:$E$27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0" i="5" l="1"/>
  <c r="C21" i="5"/>
  <c r="C22" i="5"/>
  <c r="C23" i="5"/>
  <c r="C24" i="5"/>
  <c r="C25" i="5"/>
  <c r="C26" i="5"/>
  <c r="C27" i="5"/>
  <c r="C28" i="5"/>
  <c r="C19" i="5"/>
  <c r="C10" i="5"/>
  <c r="C11" i="5"/>
  <c r="C12" i="5"/>
  <c r="C13" i="5"/>
  <c r="C14" i="5"/>
  <c r="C15" i="5"/>
  <c r="C16" i="5"/>
  <c r="C17" i="5"/>
  <c r="C18" i="5"/>
  <c r="C9" i="5"/>
  <c r="C4" i="5"/>
  <c r="C5" i="5"/>
  <c r="C6" i="5"/>
  <c r="C7" i="5"/>
  <c r="C8" i="5"/>
  <c r="C3" i="5"/>
  <c r="P31" i="26" l="1"/>
  <c r="O30" i="26"/>
  <c r="N29" i="26"/>
  <c r="C72" i="28"/>
  <c r="I72" i="27"/>
  <c r="F28" i="27"/>
  <c r="C59" i="26"/>
  <c r="C17" i="31" l="1"/>
  <c r="B58" i="9"/>
  <c r="A58" i="9"/>
  <c r="E58" i="9"/>
  <c r="C58" i="9"/>
  <c r="D58" i="9"/>
  <c r="C57" i="9"/>
  <c r="C56" i="9"/>
  <c r="C55" i="9"/>
  <c r="C54" i="9"/>
  <c r="C53" i="9"/>
  <c r="C52" i="9"/>
  <c r="C51" i="9"/>
  <c r="C50" i="9"/>
  <c r="C49" i="9"/>
  <c r="C48" i="9"/>
  <c r="C47" i="9"/>
  <c r="C46" i="9"/>
  <c r="C45" i="9"/>
  <c r="C44" i="9"/>
  <c r="C43" i="9"/>
  <c r="C42" i="9"/>
  <c r="C41" i="9"/>
  <c r="C40" i="9"/>
  <c r="C39" i="9"/>
  <c r="C38" i="9"/>
  <c r="C37" i="9"/>
  <c r="C36" i="9"/>
  <c r="C35" i="9"/>
  <c r="C34" i="9"/>
  <c r="C33" i="9"/>
  <c r="C32" i="9"/>
  <c r="C31" i="9"/>
  <c r="C30" i="9"/>
  <c r="C29" i="9"/>
  <c r="C28" i="9"/>
  <c r="C27" i="9"/>
  <c r="C26" i="9"/>
  <c r="C25" i="9"/>
  <c r="C24" i="9"/>
  <c r="C23" i="9"/>
  <c r="C22" i="9"/>
  <c r="C21" i="9"/>
  <c r="C20" i="9"/>
  <c r="C19" i="9"/>
  <c r="C18" i="9"/>
  <c r="C17" i="9"/>
  <c r="C16" i="9"/>
  <c r="C15" i="9"/>
  <c r="C14" i="9"/>
  <c r="C13" i="9"/>
  <c r="C12" i="9"/>
  <c r="C11" i="9"/>
  <c r="C10" i="9"/>
  <c r="C9" i="9"/>
  <c r="C8" i="9"/>
  <c r="C7" i="9"/>
  <c r="C6" i="9"/>
  <c r="C5" i="9"/>
  <c r="C4" i="9"/>
  <c r="C3" i="9"/>
  <c r="B41" i="8"/>
  <c r="A41" i="8"/>
  <c r="E41" i="8"/>
  <c r="C41" i="8"/>
  <c r="D41" i="8"/>
  <c r="C40" i="8"/>
  <c r="C39" i="8"/>
  <c r="C38" i="8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C7" i="8"/>
  <c r="C6" i="8"/>
  <c r="C5" i="8"/>
  <c r="C4" i="8"/>
  <c r="C3" i="8"/>
  <c r="C39" i="11"/>
  <c r="C38" i="11"/>
  <c r="C37" i="11"/>
  <c r="C36" i="11"/>
  <c r="C35" i="11"/>
  <c r="C34" i="11"/>
  <c r="C33" i="11"/>
  <c r="C32" i="11"/>
  <c r="C31" i="11"/>
  <c r="C30" i="11"/>
  <c r="C29" i="11"/>
  <c r="C28" i="11"/>
  <c r="C27" i="11"/>
  <c r="C26" i="11"/>
  <c r="C25" i="11"/>
  <c r="C24" i="11"/>
  <c r="C23" i="11"/>
  <c r="C22" i="11"/>
  <c r="C21" i="11"/>
  <c r="C20" i="11"/>
  <c r="C19" i="11"/>
  <c r="C18" i="11"/>
  <c r="C17" i="11"/>
  <c r="C16" i="11"/>
  <c r="C15" i="11"/>
  <c r="C14" i="11"/>
  <c r="C13" i="11"/>
  <c r="C12" i="11"/>
  <c r="C11" i="11"/>
  <c r="C10" i="11"/>
  <c r="C9" i="11"/>
  <c r="C8" i="11"/>
  <c r="C7" i="11"/>
  <c r="C6" i="11"/>
  <c r="C5" i="11"/>
  <c r="C4" i="11"/>
  <c r="C3" i="11"/>
  <c r="B42" i="6"/>
  <c r="A42" i="6"/>
  <c r="E42" i="6"/>
  <c r="C42" i="6"/>
  <c r="D42" i="6"/>
  <c r="C41" i="6"/>
  <c r="C40" i="6"/>
  <c r="C39" i="6"/>
  <c r="C38" i="6"/>
  <c r="C37" i="6"/>
  <c r="C36" i="6"/>
  <c r="C35" i="6"/>
  <c r="C34" i="6"/>
  <c r="C33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7" i="6"/>
  <c r="C6" i="6"/>
  <c r="C5" i="6"/>
  <c r="C4" i="6"/>
  <c r="C3" i="6"/>
  <c r="A9" i="31"/>
  <c r="B9" i="31" s="1"/>
  <c r="B8" i="31"/>
  <c r="C8" i="31" s="1"/>
  <c r="I72" i="30"/>
  <c r="I71" i="30"/>
  <c r="I70" i="30"/>
  <c r="I69" i="30"/>
  <c r="I68" i="30"/>
  <c r="I67" i="30"/>
  <c r="I66" i="30"/>
  <c r="I65" i="30"/>
  <c r="I64" i="30"/>
  <c r="I63" i="30"/>
  <c r="I61" i="30"/>
  <c r="I60" i="30"/>
  <c r="I59" i="30"/>
  <c r="I58" i="30"/>
  <c r="I57" i="30"/>
  <c r="I56" i="30"/>
  <c r="I55" i="30"/>
  <c r="I54" i="30"/>
  <c r="I53" i="30"/>
  <c r="I52" i="30"/>
  <c r="I50" i="30"/>
  <c r="I49" i="30"/>
  <c r="I48" i="30"/>
  <c r="I47" i="30"/>
  <c r="I46" i="30"/>
  <c r="I45" i="30"/>
  <c r="I44" i="30"/>
  <c r="I43" i="30"/>
  <c r="I42" i="30"/>
  <c r="I41" i="30"/>
  <c r="I39" i="30"/>
  <c r="I38" i="30"/>
  <c r="I37" i="30"/>
  <c r="I36" i="30"/>
  <c r="I35" i="30"/>
  <c r="I34" i="30"/>
  <c r="I33" i="30"/>
  <c r="I32" i="30"/>
  <c r="I31" i="30"/>
  <c r="I30" i="30"/>
  <c r="I20" i="30"/>
  <c r="I28" i="30"/>
  <c r="I27" i="30"/>
  <c r="I26" i="30"/>
  <c r="I25" i="30"/>
  <c r="I24" i="30"/>
  <c r="I23" i="30"/>
  <c r="I22" i="30"/>
  <c r="I21" i="30"/>
  <c r="I19" i="30"/>
  <c r="I17" i="30"/>
  <c r="F72" i="30"/>
  <c r="F71" i="30"/>
  <c r="F70" i="30"/>
  <c r="F69" i="30"/>
  <c r="F68" i="30"/>
  <c r="F67" i="30"/>
  <c r="F66" i="30"/>
  <c r="F65" i="30"/>
  <c r="F64" i="30"/>
  <c r="F63" i="30"/>
  <c r="F61" i="30"/>
  <c r="F60" i="30"/>
  <c r="F59" i="30"/>
  <c r="F58" i="30"/>
  <c r="F57" i="30"/>
  <c r="F56" i="30"/>
  <c r="F55" i="30"/>
  <c r="F54" i="30"/>
  <c r="F53" i="30"/>
  <c r="F52" i="30"/>
  <c r="F50" i="30"/>
  <c r="F49" i="30"/>
  <c r="F48" i="30"/>
  <c r="F47" i="30"/>
  <c r="F46" i="30"/>
  <c r="F45" i="30"/>
  <c r="F44" i="30"/>
  <c r="F43" i="30"/>
  <c r="F42" i="30"/>
  <c r="F41" i="30"/>
  <c r="F39" i="30"/>
  <c r="F38" i="30"/>
  <c r="F37" i="30"/>
  <c r="F36" i="30"/>
  <c r="F35" i="30"/>
  <c r="F34" i="30"/>
  <c r="F33" i="30"/>
  <c r="F32" i="30"/>
  <c r="F31" i="30"/>
  <c r="F30" i="30"/>
  <c r="F28" i="30"/>
  <c r="F27" i="30"/>
  <c r="F26" i="30"/>
  <c r="F25" i="30"/>
  <c r="F24" i="30"/>
  <c r="F23" i="30"/>
  <c r="F22" i="30"/>
  <c r="F21" i="30"/>
  <c r="F20" i="30"/>
  <c r="F19" i="30"/>
  <c r="F17" i="30"/>
  <c r="F16" i="30"/>
  <c r="F15" i="30"/>
  <c r="F14" i="30"/>
  <c r="F13" i="30"/>
  <c r="F12" i="30"/>
  <c r="F11" i="30"/>
  <c r="F10" i="30"/>
  <c r="F9" i="30"/>
  <c r="F8" i="30"/>
  <c r="C72" i="30"/>
  <c r="C71" i="30"/>
  <c r="C70" i="30"/>
  <c r="C69" i="30"/>
  <c r="C68" i="30"/>
  <c r="C67" i="30"/>
  <c r="C66" i="30"/>
  <c r="C65" i="30"/>
  <c r="C64" i="30"/>
  <c r="C63" i="30"/>
  <c r="C61" i="30"/>
  <c r="C60" i="30"/>
  <c r="C59" i="30"/>
  <c r="C58" i="30"/>
  <c r="C57" i="30"/>
  <c r="C56" i="30"/>
  <c r="C55" i="30"/>
  <c r="C54" i="30"/>
  <c r="C53" i="30"/>
  <c r="C52" i="30"/>
  <c r="C50" i="30"/>
  <c r="C49" i="30"/>
  <c r="C48" i="30"/>
  <c r="C47" i="30"/>
  <c r="C46" i="30"/>
  <c r="C45" i="30"/>
  <c r="C44" i="30"/>
  <c r="C43" i="30"/>
  <c r="C42" i="30"/>
  <c r="C41" i="30"/>
  <c r="C39" i="30"/>
  <c r="C38" i="30"/>
  <c r="C37" i="30"/>
  <c r="C36" i="30"/>
  <c r="C35" i="30"/>
  <c r="C34" i="30"/>
  <c r="C33" i="30"/>
  <c r="C32" i="30"/>
  <c r="C31" i="30"/>
  <c r="C30" i="30"/>
  <c r="C28" i="30"/>
  <c r="C27" i="30"/>
  <c r="C26" i="30"/>
  <c r="C25" i="30"/>
  <c r="C24" i="30"/>
  <c r="C23" i="30"/>
  <c r="C22" i="30"/>
  <c r="C21" i="30"/>
  <c r="C20" i="30"/>
  <c r="C19" i="30"/>
  <c r="C17" i="30"/>
  <c r="C16" i="30"/>
  <c r="C15" i="30"/>
  <c r="C14" i="30"/>
  <c r="C13" i="30"/>
  <c r="C12" i="30"/>
  <c r="C11" i="30"/>
  <c r="C10" i="30"/>
  <c r="C9" i="30"/>
  <c r="C8" i="30"/>
  <c r="I72" i="29"/>
  <c r="I71" i="29"/>
  <c r="I70" i="29"/>
  <c r="I69" i="29"/>
  <c r="I68" i="29"/>
  <c r="I67" i="29"/>
  <c r="I66" i="29"/>
  <c r="I65" i="29"/>
  <c r="I64" i="29"/>
  <c r="I63" i="29"/>
  <c r="I61" i="29"/>
  <c r="I60" i="29"/>
  <c r="I59" i="29"/>
  <c r="I58" i="29"/>
  <c r="I57" i="29"/>
  <c r="I56" i="29"/>
  <c r="I55" i="29"/>
  <c r="I54" i="29"/>
  <c r="I53" i="29"/>
  <c r="I52" i="29"/>
  <c r="I50" i="29"/>
  <c r="I49" i="29"/>
  <c r="I48" i="29"/>
  <c r="I47" i="29"/>
  <c r="I46" i="29"/>
  <c r="I45" i="29"/>
  <c r="I44" i="29"/>
  <c r="I43" i="29"/>
  <c r="I42" i="29"/>
  <c r="I41" i="29"/>
  <c r="I39" i="29"/>
  <c r="I38" i="29"/>
  <c r="I37" i="29"/>
  <c r="I36" i="29"/>
  <c r="I35" i="29"/>
  <c r="I34" i="29"/>
  <c r="I33" i="29"/>
  <c r="I32" i="29"/>
  <c r="I31" i="29"/>
  <c r="I30" i="29"/>
  <c r="I28" i="29"/>
  <c r="I27" i="29"/>
  <c r="I26" i="29"/>
  <c r="I25" i="29"/>
  <c r="I24" i="29"/>
  <c r="I23" i="29"/>
  <c r="I22" i="29"/>
  <c r="I21" i="29"/>
  <c r="I20" i="29"/>
  <c r="I19" i="29"/>
  <c r="I17" i="29"/>
  <c r="I16" i="29"/>
  <c r="I15" i="29"/>
  <c r="I14" i="29"/>
  <c r="I13" i="29"/>
  <c r="I12" i="29"/>
  <c r="I11" i="29"/>
  <c r="I10" i="29"/>
  <c r="I9" i="29"/>
  <c r="I8" i="29"/>
  <c r="F72" i="29"/>
  <c r="F71" i="29"/>
  <c r="F70" i="29"/>
  <c r="F69" i="29"/>
  <c r="F68" i="29"/>
  <c r="F67" i="29"/>
  <c r="F66" i="29"/>
  <c r="F65" i="29"/>
  <c r="F64" i="29"/>
  <c r="F63" i="29"/>
  <c r="F61" i="29"/>
  <c r="F60" i="29"/>
  <c r="F59" i="29"/>
  <c r="F58" i="29"/>
  <c r="F57" i="29"/>
  <c r="F56" i="29"/>
  <c r="F55" i="29"/>
  <c r="F54" i="29"/>
  <c r="F53" i="29"/>
  <c r="F52" i="29"/>
  <c r="F50" i="29"/>
  <c r="F49" i="29"/>
  <c r="F48" i="29"/>
  <c r="F47" i="29"/>
  <c r="F46" i="29"/>
  <c r="F45" i="29"/>
  <c r="F44" i="29"/>
  <c r="F43" i="29"/>
  <c r="F42" i="29"/>
  <c r="F41" i="29"/>
  <c r="F39" i="29"/>
  <c r="F38" i="29"/>
  <c r="F37" i="29"/>
  <c r="F36" i="29"/>
  <c r="F35" i="29"/>
  <c r="F34" i="29"/>
  <c r="F33" i="29"/>
  <c r="F32" i="29"/>
  <c r="F31" i="29"/>
  <c r="F30" i="29"/>
  <c r="F28" i="29"/>
  <c r="F27" i="29"/>
  <c r="F26" i="29"/>
  <c r="F25" i="29"/>
  <c r="F24" i="29"/>
  <c r="F23" i="29"/>
  <c r="F22" i="29"/>
  <c r="F21" i="29"/>
  <c r="F20" i="29"/>
  <c r="F19" i="29"/>
  <c r="F17" i="29"/>
  <c r="F16" i="29"/>
  <c r="F15" i="29"/>
  <c r="F14" i="29"/>
  <c r="F13" i="29"/>
  <c r="F12" i="29"/>
  <c r="F11" i="29"/>
  <c r="F10" i="29"/>
  <c r="F9" i="29"/>
  <c r="F8" i="29"/>
  <c r="C72" i="29"/>
  <c r="C71" i="29"/>
  <c r="C70" i="29"/>
  <c r="C69" i="29"/>
  <c r="C68" i="29"/>
  <c r="C67" i="29"/>
  <c r="C66" i="29"/>
  <c r="C65" i="29"/>
  <c r="C64" i="29"/>
  <c r="C63" i="29"/>
  <c r="C61" i="29"/>
  <c r="C60" i="29"/>
  <c r="C59" i="29"/>
  <c r="C58" i="29"/>
  <c r="C57" i="29"/>
  <c r="C56" i="29"/>
  <c r="C55" i="29"/>
  <c r="C54" i="29"/>
  <c r="C53" i="29"/>
  <c r="C52" i="29"/>
  <c r="C50" i="29"/>
  <c r="C49" i="29"/>
  <c r="C48" i="29"/>
  <c r="C47" i="29"/>
  <c r="C46" i="29"/>
  <c r="C45" i="29"/>
  <c r="C44" i="29"/>
  <c r="C43" i="29"/>
  <c r="C42" i="29"/>
  <c r="C41" i="29"/>
  <c r="C39" i="29"/>
  <c r="C38" i="29"/>
  <c r="C37" i="29"/>
  <c r="C36" i="29"/>
  <c r="C35" i="29"/>
  <c r="C34" i="29"/>
  <c r="C33" i="29"/>
  <c r="C32" i="29"/>
  <c r="C31" i="29"/>
  <c r="C30" i="29"/>
  <c r="C28" i="29"/>
  <c r="C27" i="29"/>
  <c r="C26" i="29"/>
  <c r="C25" i="29"/>
  <c r="C24" i="29"/>
  <c r="C23" i="29"/>
  <c r="C22" i="29"/>
  <c r="C21" i="29"/>
  <c r="C20" i="29"/>
  <c r="C19" i="29"/>
  <c r="C17" i="29"/>
  <c r="C16" i="29"/>
  <c r="C15" i="29"/>
  <c r="C14" i="29"/>
  <c r="C13" i="29"/>
  <c r="C12" i="29"/>
  <c r="C11" i="29"/>
  <c r="C10" i="29"/>
  <c r="C9" i="29"/>
  <c r="C8" i="29"/>
  <c r="I72" i="28"/>
  <c r="I71" i="28"/>
  <c r="I70" i="28"/>
  <c r="I69" i="28"/>
  <c r="I68" i="28"/>
  <c r="I67" i="28"/>
  <c r="I66" i="28"/>
  <c r="I65" i="28"/>
  <c r="I64" i="28"/>
  <c r="I63" i="28"/>
  <c r="I61" i="28"/>
  <c r="I60" i="28"/>
  <c r="I59" i="28"/>
  <c r="I58" i="28"/>
  <c r="I57" i="28"/>
  <c r="I56" i="28"/>
  <c r="I55" i="28"/>
  <c r="I54" i="28"/>
  <c r="I53" i="28"/>
  <c r="I52" i="28"/>
  <c r="I50" i="28"/>
  <c r="I49" i="28"/>
  <c r="I48" i="28"/>
  <c r="I47" i="28"/>
  <c r="I46" i="28"/>
  <c r="I45" i="28"/>
  <c r="I44" i="28"/>
  <c r="I43" i="28"/>
  <c r="I42" i="28"/>
  <c r="I41" i="28"/>
  <c r="I39" i="28"/>
  <c r="I38" i="28"/>
  <c r="I37" i="28"/>
  <c r="I36" i="28"/>
  <c r="I35" i="28"/>
  <c r="I34" i="28"/>
  <c r="I33" i="28"/>
  <c r="I32" i="28"/>
  <c r="I31" i="28"/>
  <c r="I30" i="28"/>
  <c r="I28" i="28"/>
  <c r="I27" i="28"/>
  <c r="I26" i="28"/>
  <c r="I25" i="28"/>
  <c r="I24" i="28"/>
  <c r="I23" i="28"/>
  <c r="I22" i="28"/>
  <c r="I21" i="28"/>
  <c r="I20" i="28"/>
  <c r="I19" i="28"/>
  <c r="I17" i="28"/>
  <c r="I16" i="28"/>
  <c r="I15" i="28"/>
  <c r="I14" i="28"/>
  <c r="I13" i="28"/>
  <c r="I12" i="28"/>
  <c r="I11" i="28"/>
  <c r="I10" i="28"/>
  <c r="I9" i="28"/>
  <c r="I8" i="28"/>
  <c r="F72" i="28"/>
  <c r="F71" i="28"/>
  <c r="F70" i="28"/>
  <c r="F69" i="28"/>
  <c r="F68" i="28"/>
  <c r="F67" i="28"/>
  <c r="F66" i="28"/>
  <c r="F65" i="28"/>
  <c r="F64" i="28"/>
  <c r="F63" i="28"/>
  <c r="F61" i="28"/>
  <c r="F60" i="28"/>
  <c r="F59" i="28"/>
  <c r="F58" i="28"/>
  <c r="F57" i="28"/>
  <c r="F56" i="28"/>
  <c r="F55" i="28"/>
  <c r="F54" i="28"/>
  <c r="F53" i="28"/>
  <c r="F52" i="28"/>
  <c r="F50" i="28"/>
  <c r="F49" i="28"/>
  <c r="F48" i="28"/>
  <c r="F47" i="28"/>
  <c r="F46" i="28"/>
  <c r="F45" i="28"/>
  <c r="F44" i="28"/>
  <c r="F43" i="28"/>
  <c r="F42" i="28"/>
  <c r="F41" i="28"/>
  <c r="F39" i="28"/>
  <c r="F38" i="28"/>
  <c r="F37" i="28"/>
  <c r="F36" i="28"/>
  <c r="F35" i="28"/>
  <c r="F34" i="28"/>
  <c r="F33" i="28"/>
  <c r="F32" i="28"/>
  <c r="F31" i="28"/>
  <c r="F30" i="28"/>
  <c r="F28" i="28"/>
  <c r="F27" i="28"/>
  <c r="F26" i="28"/>
  <c r="F25" i="28"/>
  <c r="F24" i="28"/>
  <c r="F23" i="28"/>
  <c r="F22" i="28"/>
  <c r="F21" i="28"/>
  <c r="F20" i="28"/>
  <c r="F19" i="28"/>
  <c r="C68" i="28"/>
  <c r="C67" i="28"/>
  <c r="C66" i="28"/>
  <c r="F27" i="27"/>
  <c r="C26" i="27"/>
  <c r="C8" i="27"/>
  <c r="I50" i="26"/>
  <c r="F53" i="26"/>
  <c r="F54" i="26"/>
  <c r="C9" i="31" l="1"/>
  <c r="A10" i="31"/>
  <c r="A11" i="31" l="1"/>
  <c r="B10" i="31"/>
  <c r="C10" i="31" s="1"/>
  <c r="A12" i="31" l="1"/>
  <c r="B11" i="31"/>
  <c r="C11" i="31" s="1"/>
  <c r="B12" i="31" l="1"/>
  <c r="C12" i="31" s="1"/>
  <c r="A13" i="31"/>
  <c r="A14" i="31" l="1"/>
  <c r="B13" i="31"/>
  <c r="C13" i="31" s="1"/>
  <c r="A15" i="31" l="1"/>
  <c r="B14" i="31"/>
  <c r="C14" i="31" s="1"/>
  <c r="A16" i="31" l="1"/>
  <c r="B15" i="31"/>
  <c r="C15" i="31" s="1"/>
  <c r="A17" i="31" l="1"/>
  <c r="B16" i="31"/>
  <c r="C16" i="31" s="1"/>
  <c r="B17" i="31" l="1"/>
  <c r="R21" i="26" l="1"/>
  <c r="Q20" i="26"/>
  <c r="P19" i="26"/>
  <c r="O18" i="26"/>
  <c r="N17" i="26"/>
  <c r="P9" i="26"/>
  <c r="O8" i="26"/>
  <c r="N7" i="26"/>
  <c r="I10" i="26" l="1"/>
  <c r="I16" i="30"/>
  <c r="I15" i="30"/>
  <c r="I14" i="30"/>
  <c r="I13" i="30"/>
  <c r="I12" i="30"/>
  <c r="I11" i="30"/>
  <c r="I10" i="30"/>
  <c r="I9" i="30"/>
  <c r="I8" i="30"/>
  <c r="F17" i="28"/>
  <c r="F16" i="28"/>
  <c r="F15" i="28"/>
  <c r="F14" i="28"/>
  <c r="F13" i="28"/>
  <c r="F12" i="28"/>
  <c r="F11" i="28"/>
  <c r="F10" i="28"/>
  <c r="F9" i="28"/>
  <c r="F8" i="28"/>
  <c r="C71" i="28"/>
  <c r="C70" i="28"/>
  <c r="C69" i="28"/>
  <c r="C65" i="28"/>
  <c r="C64" i="28"/>
  <c r="C63" i="28"/>
  <c r="C61" i="28"/>
  <c r="C23" i="28"/>
  <c r="F26" i="27"/>
  <c r="F25" i="27"/>
  <c r="I49" i="26"/>
  <c r="I48" i="26"/>
  <c r="I41" i="26"/>
  <c r="C58" i="26"/>
  <c r="C57" i="26" l="1"/>
  <c r="C56" i="26" l="1"/>
  <c r="C55" i="26"/>
  <c r="C54" i="26"/>
  <c r="C53" i="26"/>
  <c r="C52" i="26"/>
  <c r="C50" i="26"/>
  <c r="C49" i="26"/>
  <c r="C48" i="26"/>
  <c r="C47" i="26"/>
  <c r="C46" i="26"/>
  <c r="C45" i="26"/>
  <c r="C44" i="26"/>
  <c r="C43" i="26"/>
  <c r="C42" i="26"/>
  <c r="C41" i="26"/>
  <c r="C39" i="26"/>
  <c r="C38" i="26"/>
  <c r="C37" i="26"/>
  <c r="C36" i="26"/>
  <c r="C35" i="26"/>
  <c r="C34" i="26"/>
  <c r="C33" i="26"/>
  <c r="C32" i="26"/>
  <c r="C31" i="26"/>
  <c r="C30" i="26"/>
  <c r="C28" i="26"/>
  <c r="C27" i="26"/>
  <c r="C26" i="26"/>
  <c r="C25" i="26"/>
  <c r="C24" i="26"/>
  <c r="C23" i="26"/>
  <c r="C22" i="26"/>
  <c r="C21" i="26"/>
  <c r="C20" i="26"/>
  <c r="C19" i="26"/>
  <c r="C17" i="26"/>
  <c r="C16" i="26"/>
  <c r="C15" i="26"/>
  <c r="C14" i="26"/>
  <c r="C13" i="26"/>
  <c r="C12" i="26"/>
  <c r="C11" i="26"/>
  <c r="C10" i="26"/>
  <c r="C9" i="26"/>
  <c r="C8" i="26"/>
  <c r="F22" i="27" l="1"/>
  <c r="F21" i="27"/>
  <c r="F23" i="27"/>
  <c r="F24" i="27"/>
  <c r="C59" i="28" l="1"/>
  <c r="C57" i="28"/>
  <c r="C55" i="28"/>
  <c r="C53" i="28"/>
  <c r="C60" i="28"/>
  <c r="C58" i="28"/>
  <c r="C56" i="28"/>
  <c r="C54" i="28"/>
  <c r="J4" i="5" l="1"/>
  <c r="K4" i="5" s="1"/>
  <c r="C52" i="28" l="1"/>
  <c r="C50" i="28"/>
  <c r="C49" i="28"/>
  <c r="C48" i="28"/>
  <c r="C47" i="28"/>
  <c r="C46" i="28"/>
  <c r="C45" i="28"/>
  <c r="C44" i="28"/>
  <c r="F20" i="27" l="1"/>
  <c r="F11" i="27"/>
  <c r="C68" i="27"/>
  <c r="C59" i="27"/>
  <c r="C50" i="27"/>
  <c r="C42" i="27"/>
  <c r="C33" i="27"/>
  <c r="C24" i="27"/>
  <c r="C15" i="27"/>
  <c r="F10" i="27"/>
  <c r="C67" i="27"/>
  <c r="C58" i="27"/>
  <c r="C49" i="27"/>
  <c r="C32" i="27"/>
  <c r="C23" i="27"/>
  <c r="C46" i="27"/>
  <c r="C63" i="27"/>
  <c r="C10" i="27"/>
  <c r="C44" i="27"/>
  <c r="F12" i="27"/>
  <c r="F19" i="27"/>
  <c r="C41" i="27"/>
  <c r="C14" i="27"/>
  <c r="C28" i="27"/>
  <c r="C11" i="27"/>
  <c r="C71" i="27"/>
  <c r="C27" i="27"/>
  <c r="C61" i="27"/>
  <c r="C17" i="27"/>
  <c r="C60" i="27"/>
  <c r="C34" i="27"/>
  <c r="F17" i="27"/>
  <c r="F9" i="27"/>
  <c r="C66" i="27"/>
  <c r="C57" i="27"/>
  <c r="C48" i="27"/>
  <c r="C39" i="27"/>
  <c r="C31" i="27"/>
  <c r="C22" i="27"/>
  <c r="C13" i="27"/>
  <c r="F16" i="27"/>
  <c r="C65" i="27"/>
  <c r="C56" i="27"/>
  <c r="C47" i="27"/>
  <c r="C38" i="27"/>
  <c r="C21" i="27"/>
  <c r="C64" i="27"/>
  <c r="C45" i="27"/>
  <c r="C53" i="27"/>
  <c r="C52" i="27"/>
  <c r="C16" i="27"/>
  <c r="F8" i="27"/>
  <c r="C30" i="27"/>
  <c r="C12" i="27"/>
  <c r="C37" i="27"/>
  <c r="F14" i="27"/>
  <c r="C36" i="27"/>
  <c r="F13" i="27"/>
  <c r="C35" i="27"/>
  <c r="C69" i="27"/>
  <c r="C25" i="27"/>
  <c r="F15" i="27"/>
  <c r="C72" i="27"/>
  <c r="C55" i="27"/>
  <c r="C20" i="27"/>
  <c r="C54" i="27"/>
  <c r="C19" i="27"/>
  <c r="C70" i="27"/>
  <c r="C9" i="27"/>
  <c r="C43" i="27"/>
  <c r="F35" i="27" l="1"/>
  <c r="F34" i="27"/>
  <c r="F38" i="27"/>
  <c r="F36" i="27"/>
  <c r="F33" i="27"/>
  <c r="F32" i="27"/>
  <c r="F39" i="27"/>
  <c r="F31" i="27"/>
  <c r="F30" i="27"/>
  <c r="F37" i="27"/>
  <c r="I4" i="8" l="1"/>
  <c r="I4" i="11" l="1"/>
  <c r="I4" i="9"/>
  <c r="I4" i="6"/>
  <c r="C35" i="28" l="1"/>
  <c r="C43" i="28"/>
  <c r="C34" i="28"/>
  <c r="C42" i="28"/>
  <c r="C31" i="28"/>
  <c r="C33" i="28"/>
  <c r="C41" i="28"/>
  <c r="C39" i="28"/>
  <c r="C37" i="28"/>
  <c r="C36" i="28"/>
  <c r="C32" i="28"/>
  <c r="C38" i="28"/>
  <c r="O31" i="26" l="1"/>
  <c r="N30" i="26"/>
  <c r="Q21" i="26"/>
  <c r="P20" i="26"/>
  <c r="P21" i="26" s="1"/>
  <c r="O19" i="26"/>
  <c r="O20" i="26" s="1"/>
  <c r="O21" i="26" s="1"/>
  <c r="S17" i="26"/>
  <c r="N8" i="26"/>
  <c r="N9" i="26" s="1"/>
  <c r="N18" i="26" l="1"/>
  <c r="N19" i="26" s="1"/>
  <c r="S19" i="26" s="1"/>
  <c r="S29" i="26"/>
  <c r="S7" i="26"/>
  <c r="S8" i="26"/>
  <c r="O9" i="26"/>
  <c r="S9" i="26" s="1"/>
  <c r="N31" i="26"/>
  <c r="S30" i="26"/>
  <c r="I47" i="26" l="1"/>
  <c r="I45" i="26"/>
  <c r="I46" i="26"/>
  <c r="F50" i="26"/>
  <c r="F52" i="26"/>
  <c r="I58" i="26"/>
  <c r="I60" i="26"/>
  <c r="I57" i="26"/>
  <c r="I53" i="26"/>
  <c r="I52" i="26"/>
  <c r="I59" i="26"/>
  <c r="I56" i="26"/>
  <c r="I55" i="26"/>
  <c r="I61" i="26"/>
  <c r="I54" i="26"/>
  <c r="I32" i="26"/>
  <c r="I23" i="26"/>
  <c r="I14" i="26"/>
  <c r="F60" i="26"/>
  <c r="I20" i="26"/>
  <c r="I35" i="26"/>
  <c r="I39" i="26"/>
  <c r="I31" i="26"/>
  <c r="I22" i="26"/>
  <c r="I13" i="26"/>
  <c r="F59" i="26"/>
  <c r="I28" i="26"/>
  <c r="F57" i="26"/>
  <c r="I26" i="26"/>
  <c r="F55" i="26"/>
  <c r="I16" i="26"/>
  <c r="I33" i="26"/>
  <c r="F61" i="26"/>
  <c r="I38" i="26"/>
  <c r="I30" i="26"/>
  <c r="I21" i="26"/>
  <c r="I12" i="26"/>
  <c r="F58" i="26"/>
  <c r="I37" i="26"/>
  <c r="I11" i="26"/>
  <c r="I17" i="26"/>
  <c r="I43" i="26"/>
  <c r="I8" i="26"/>
  <c r="I15" i="26"/>
  <c r="I36" i="26"/>
  <c r="I27" i="26"/>
  <c r="I19" i="26"/>
  <c r="F56" i="26"/>
  <c r="I44" i="26"/>
  <c r="I9" i="26"/>
  <c r="I34" i="26"/>
  <c r="I42" i="26"/>
  <c r="I25" i="26"/>
  <c r="I24" i="26"/>
  <c r="F43" i="26"/>
  <c r="F34" i="26"/>
  <c r="F25" i="26"/>
  <c r="F16" i="26"/>
  <c r="F8" i="26"/>
  <c r="F35" i="26"/>
  <c r="F42" i="26"/>
  <c r="F33" i="26"/>
  <c r="F24" i="26"/>
  <c r="F15" i="26"/>
  <c r="C61" i="26"/>
  <c r="F39" i="26"/>
  <c r="F22" i="26"/>
  <c r="F37" i="26"/>
  <c r="F20" i="26"/>
  <c r="F45" i="26"/>
  <c r="F19" i="26"/>
  <c r="F44" i="26"/>
  <c r="F17" i="26"/>
  <c r="F49" i="26"/>
  <c r="F41" i="26"/>
  <c r="F32" i="26"/>
  <c r="F23" i="26"/>
  <c r="F14" i="26"/>
  <c r="C60" i="26"/>
  <c r="F48" i="26"/>
  <c r="F31" i="26"/>
  <c r="F13" i="26"/>
  <c r="F46" i="26"/>
  <c r="F28" i="26"/>
  <c r="F27" i="26"/>
  <c r="F10" i="26"/>
  <c r="F26" i="26"/>
  <c r="F47" i="26"/>
  <c r="F38" i="26"/>
  <c r="F30" i="26"/>
  <c r="F21" i="26"/>
  <c r="F12" i="26"/>
  <c r="F36" i="26"/>
  <c r="F9" i="26"/>
  <c r="F11" i="26"/>
  <c r="S18" i="26"/>
  <c r="N20" i="26"/>
  <c r="N21" i="26" s="1"/>
  <c r="S21" i="26" s="1"/>
  <c r="S31" i="26"/>
  <c r="S20" i="26" l="1"/>
  <c r="H61" i="30" l="1"/>
  <c r="H60" i="30"/>
  <c r="H59" i="30"/>
  <c r="H58" i="30"/>
  <c r="H57" i="30"/>
  <c r="H56" i="30"/>
  <c r="H55" i="30"/>
  <c r="H54" i="30"/>
  <c r="H53" i="30"/>
  <c r="H52" i="30"/>
  <c r="H50" i="30"/>
  <c r="H49" i="30"/>
  <c r="H48" i="30"/>
  <c r="H47" i="30"/>
  <c r="H46" i="30"/>
  <c r="H45" i="30"/>
  <c r="H44" i="30"/>
  <c r="H43" i="30"/>
  <c r="H42" i="30"/>
  <c r="H41" i="30"/>
  <c r="H39" i="30"/>
  <c r="H38" i="30"/>
  <c r="H37" i="30"/>
  <c r="H36" i="30"/>
  <c r="H35" i="30"/>
  <c r="H34" i="30"/>
  <c r="H33" i="30"/>
  <c r="H32" i="30"/>
  <c r="H31" i="30"/>
  <c r="H30" i="30"/>
  <c r="H28" i="30"/>
  <c r="H27" i="30"/>
  <c r="H26" i="30"/>
  <c r="H25" i="30"/>
  <c r="H24" i="30"/>
  <c r="H23" i="30"/>
  <c r="H22" i="30"/>
  <c r="H21" i="30"/>
  <c r="H20" i="30"/>
  <c r="H19" i="30"/>
  <c r="H17" i="30"/>
  <c r="H16" i="30"/>
  <c r="H15" i="30"/>
  <c r="H14" i="30"/>
  <c r="H13" i="30"/>
  <c r="H12" i="30"/>
  <c r="H11" i="30"/>
  <c r="H10" i="30"/>
  <c r="H9" i="30"/>
  <c r="H8" i="30"/>
  <c r="E72" i="30"/>
  <c r="E71" i="30"/>
  <c r="E70" i="30"/>
  <c r="E69" i="30"/>
  <c r="E68" i="30"/>
  <c r="E67" i="30"/>
  <c r="E66" i="30"/>
  <c r="E65" i="30"/>
  <c r="E64" i="30"/>
  <c r="E63" i="30"/>
  <c r="E61" i="30"/>
  <c r="E60" i="30"/>
  <c r="E59" i="30"/>
  <c r="E58" i="30"/>
  <c r="E57" i="30"/>
  <c r="E56" i="30"/>
  <c r="E55" i="30"/>
  <c r="E54" i="30"/>
  <c r="E53" i="30"/>
  <c r="E52" i="30"/>
  <c r="E50" i="30"/>
  <c r="E49" i="30"/>
  <c r="E48" i="30"/>
  <c r="E47" i="30"/>
  <c r="E46" i="30"/>
  <c r="E45" i="30"/>
  <c r="E44" i="30"/>
  <c r="E43" i="30"/>
  <c r="E42" i="30"/>
  <c r="E41" i="30"/>
  <c r="E39" i="30"/>
  <c r="E38" i="30"/>
  <c r="E37" i="30"/>
  <c r="E36" i="30"/>
  <c r="E35" i="30"/>
  <c r="E34" i="30"/>
  <c r="E33" i="30"/>
  <c r="E32" i="30"/>
  <c r="E31" i="30"/>
  <c r="E30" i="30"/>
  <c r="E28" i="30"/>
  <c r="E27" i="30"/>
  <c r="E26" i="30"/>
  <c r="E25" i="30"/>
  <c r="E24" i="30"/>
  <c r="E23" i="30"/>
  <c r="E22" i="30"/>
  <c r="E21" i="30"/>
  <c r="E20" i="30"/>
  <c r="E19" i="30"/>
  <c r="E17" i="30"/>
  <c r="E16" i="30"/>
  <c r="E15" i="30"/>
  <c r="E8" i="30"/>
  <c r="B72" i="30"/>
  <c r="C17" i="28" l="1"/>
  <c r="C16" i="28"/>
  <c r="C15" i="28"/>
  <c r="C14" i="28"/>
  <c r="C13" i="28"/>
  <c r="C12" i="28"/>
  <c r="C11" i="28"/>
  <c r="C10" i="28"/>
  <c r="C9" i="28"/>
  <c r="C8" i="28"/>
  <c r="I71" i="27"/>
  <c r="I70" i="27"/>
  <c r="I69" i="27"/>
  <c r="I68" i="27"/>
  <c r="I67" i="27"/>
  <c r="I66" i="27"/>
  <c r="I65" i="27"/>
  <c r="I64" i="27"/>
  <c r="I63" i="27"/>
  <c r="I61" i="27"/>
  <c r="I60" i="27"/>
  <c r="I59" i="27"/>
  <c r="I58" i="27"/>
  <c r="I57" i="27"/>
  <c r="I56" i="27"/>
  <c r="I55" i="27"/>
  <c r="I54" i="27"/>
  <c r="I53" i="27"/>
  <c r="I52" i="27"/>
  <c r="I50" i="27"/>
  <c r="I49" i="27"/>
  <c r="I48" i="27"/>
  <c r="I47" i="27"/>
  <c r="I46" i="27"/>
  <c r="I45" i="27"/>
  <c r="I44" i="27"/>
  <c r="I43" i="27"/>
  <c r="I42" i="27"/>
  <c r="I41" i="27"/>
  <c r="I39" i="27"/>
  <c r="I38" i="27"/>
  <c r="I37" i="27"/>
  <c r="I36" i="27"/>
  <c r="I35" i="27"/>
  <c r="I34" i="27"/>
  <c r="I33" i="27"/>
  <c r="I32" i="27"/>
  <c r="I31" i="27"/>
  <c r="I30" i="27"/>
  <c r="I28" i="27"/>
  <c r="I27" i="27"/>
  <c r="I26" i="27"/>
  <c r="I25" i="27"/>
  <c r="I24" i="27"/>
  <c r="I23" i="27"/>
  <c r="I22" i="27"/>
  <c r="I21" i="27"/>
  <c r="I20" i="27"/>
  <c r="I19" i="27"/>
  <c r="I17" i="27"/>
  <c r="I16" i="27"/>
  <c r="I15" i="27"/>
  <c r="I14" i="27"/>
  <c r="I13" i="27"/>
  <c r="I12" i="27"/>
  <c r="I11" i="27"/>
  <c r="I10" i="27"/>
  <c r="I9" i="27"/>
  <c r="I8" i="27"/>
  <c r="F72" i="27"/>
  <c r="F71" i="27"/>
  <c r="F70" i="27"/>
  <c r="F69" i="27"/>
  <c r="F68" i="27"/>
  <c r="F67" i="27"/>
  <c r="F66" i="27"/>
  <c r="F65" i="27"/>
  <c r="F64" i="27"/>
  <c r="F63" i="27"/>
  <c r="F61" i="27"/>
  <c r="F60" i="27"/>
  <c r="F59" i="27"/>
  <c r="F58" i="27"/>
  <c r="F57" i="27"/>
  <c r="F56" i="27"/>
  <c r="F55" i="27"/>
  <c r="F54" i="27"/>
  <c r="F53" i="27"/>
  <c r="F52" i="27"/>
  <c r="F50" i="27"/>
  <c r="F49" i="27"/>
  <c r="F48" i="27"/>
  <c r="F47" i="27"/>
  <c r="F46" i="27"/>
  <c r="F45" i="27"/>
  <c r="F44" i="27"/>
  <c r="F43" i="27"/>
  <c r="F42" i="27"/>
  <c r="F41" i="27"/>
  <c r="C30" i="28" l="1"/>
  <c r="C28" i="28"/>
  <c r="C27" i="28"/>
  <c r="C26" i="28"/>
  <c r="C25" i="28"/>
  <c r="C24" i="28"/>
  <c r="C22" i="28"/>
  <c r="C21" i="28"/>
  <c r="C20" i="28"/>
  <c r="C19" i="28"/>
  <c r="A4" i="9" l="1"/>
  <c r="A4" i="8" l="1"/>
  <c r="A4" i="11"/>
  <c r="A4" i="6"/>
  <c r="A4" i="5"/>
  <c r="J4" i="9" l="1"/>
  <c r="K4" i="9" s="1"/>
  <c r="J4" i="8"/>
  <c r="K4" i="8" s="1"/>
  <c r="J4" i="11"/>
  <c r="K4" i="11" s="1"/>
  <c r="A3" i="11" s="1"/>
  <c r="J4" i="6"/>
  <c r="K4" i="6" s="1"/>
  <c r="A5" i="11" l="1"/>
  <c r="A6" i="11" s="1"/>
  <c r="A7" i="11" s="1"/>
  <c r="A8" i="11" s="1"/>
  <c r="A9" i="11" s="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B4" i="11"/>
  <c r="B5" i="11" s="1"/>
  <c r="B6" i="11" s="1"/>
  <c r="B7" i="11" s="1"/>
  <c r="B8" i="11" s="1"/>
  <c r="B9" i="11" s="1"/>
  <c r="B10" i="11" s="1"/>
  <c r="B11" i="11" s="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38" i="11" s="1"/>
  <c r="B39" i="11" s="1"/>
  <c r="A5" i="9"/>
  <c r="A6" i="9" s="1"/>
  <c r="A7" i="9" s="1"/>
  <c r="A8" i="9" s="1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A45" i="9" s="1"/>
  <c r="A46" i="9" s="1"/>
  <c r="A47" i="9" s="1"/>
  <c r="A48" i="9" s="1"/>
  <c r="A49" i="9" s="1"/>
  <c r="A50" i="9" s="1"/>
  <c r="A51" i="9" s="1"/>
  <c r="A52" i="9" s="1"/>
  <c r="A53" i="9" s="1"/>
  <c r="A54" i="9" s="1"/>
  <c r="A55" i="9" s="1"/>
  <c r="A56" i="9" s="1"/>
  <c r="A57" i="9" s="1"/>
  <c r="B4" i="9"/>
  <c r="B5" i="9" s="1"/>
  <c r="B6" i="9" s="1"/>
  <c r="B7" i="9" s="1"/>
  <c r="B8" i="9" s="1"/>
  <c r="B9" i="9" s="1"/>
  <c r="B10" i="9" s="1"/>
  <c r="B11" i="9" s="1"/>
  <c r="B12" i="9" s="1"/>
  <c r="B13" i="9" s="1"/>
  <c r="B14" i="9" s="1"/>
  <c r="B15" i="9" s="1"/>
  <c r="B16" i="9" s="1"/>
  <c r="B17" i="9" s="1"/>
  <c r="B18" i="9" s="1"/>
  <c r="B19" i="9" s="1"/>
  <c r="B20" i="9" s="1"/>
  <c r="B21" i="9" s="1"/>
  <c r="B22" i="9" s="1"/>
  <c r="B23" i="9" s="1"/>
  <c r="B24" i="9" s="1"/>
  <c r="B25" i="9" s="1"/>
  <c r="B26" i="9" s="1"/>
  <c r="B27" i="9" s="1"/>
  <c r="B28" i="9" s="1"/>
  <c r="B29" i="9" s="1"/>
  <c r="B30" i="9" s="1"/>
  <c r="B31" i="9" s="1"/>
  <c r="B32" i="9" s="1"/>
  <c r="B33" i="9" s="1"/>
  <c r="B34" i="9" s="1"/>
  <c r="B35" i="9" s="1"/>
  <c r="B36" i="9" s="1"/>
  <c r="B37" i="9" s="1"/>
  <c r="B38" i="9" s="1"/>
  <c r="B39" i="9" s="1"/>
  <c r="B40" i="9" s="1"/>
  <c r="B41" i="9" s="1"/>
  <c r="B42" i="9" s="1"/>
  <c r="B43" i="9" s="1"/>
  <c r="B44" i="9" s="1"/>
  <c r="B45" i="9" s="1"/>
  <c r="B46" i="9" s="1"/>
  <c r="B47" i="9" s="1"/>
  <c r="B48" i="9" s="1"/>
  <c r="B49" i="9" s="1"/>
  <c r="B50" i="9" s="1"/>
  <c r="B51" i="9" s="1"/>
  <c r="B52" i="9" s="1"/>
  <c r="B53" i="9" s="1"/>
  <c r="B54" i="9" s="1"/>
  <c r="B55" i="9" s="1"/>
  <c r="B56" i="9" s="1"/>
  <c r="B57" i="9" s="1"/>
  <c r="A5" i="5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B4" i="5"/>
  <c r="B5" i="5" s="1"/>
  <c r="B6" i="5" s="1"/>
  <c r="B7" i="5" s="1"/>
  <c r="B8" i="5" s="1"/>
  <c r="B9" i="5" s="1"/>
  <c r="B10" i="5" s="1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A5" i="8"/>
  <c r="A6" i="8" s="1"/>
  <c r="A7" i="8" s="1"/>
  <c r="A8" i="8" s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B4" i="8"/>
  <c r="B5" i="8" s="1"/>
  <c r="B6" i="8" s="1"/>
  <c r="B7" i="8" s="1"/>
  <c r="B8" i="8" s="1"/>
  <c r="B9" i="8" s="1"/>
  <c r="B10" i="8" s="1"/>
  <c r="B11" i="8" s="1"/>
  <c r="B12" i="8" s="1"/>
  <c r="B13" i="8" s="1"/>
  <c r="B14" i="8" s="1"/>
  <c r="B15" i="8" s="1"/>
  <c r="B16" i="8" s="1"/>
  <c r="B17" i="8" s="1"/>
  <c r="B18" i="8" s="1"/>
  <c r="B19" i="8" s="1"/>
  <c r="B20" i="8" s="1"/>
  <c r="B21" i="8" s="1"/>
  <c r="B22" i="8" s="1"/>
  <c r="B23" i="8" s="1"/>
  <c r="B24" i="8" s="1"/>
  <c r="B25" i="8" s="1"/>
  <c r="B26" i="8" s="1"/>
  <c r="B27" i="8" s="1"/>
  <c r="B28" i="8" s="1"/>
  <c r="B29" i="8" s="1"/>
  <c r="B30" i="8" s="1"/>
  <c r="B31" i="8" s="1"/>
  <c r="B32" i="8" s="1"/>
  <c r="B33" i="8" s="1"/>
  <c r="B34" i="8" s="1"/>
  <c r="B35" i="8" s="1"/>
  <c r="B36" i="8" s="1"/>
  <c r="B37" i="8" s="1"/>
  <c r="B38" i="8" s="1"/>
  <c r="B39" i="8" s="1"/>
  <c r="B40" i="8" s="1"/>
  <c r="B4" i="6"/>
  <c r="B5" i="6" s="1"/>
  <c r="B6" i="6" s="1"/>
  <c r="B7" i="6" s="1"/>
  <c r="B8" i="6" s="1"/>
  <c r="B9" i="6" s="1"/>
  <c r="B10" i="6" s="1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A5" i="6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D3" i="6" l="1"/>
  <c r="D3" i="8" l="1"/>
  <c r="D3" i="11"/>
  <c r="D3" i="9"/>
  <c r="D4" i="9" s="1"/>
  <c r="E4" i="9" s="1"/>
  <c r="D4" i="6"/>
  <c r="E4" i="6" s="1"/>
  <c r="D5" i="9" l="1"/>
  <c r="E5" i="9" s="1"/>
  <c r="D3" i="5"/>
  <c r="D4" i="5" s="1"/>
  <c r="D5" i="5" s="1"/>
  <c r="D6" i="5" s="1"/>
  <c r="D7" i="5" s="1"/>
  <c r="D8" i="5" s="1"/>
  <c r="D9" i="5" s="1"/>
  <c r="D10" i="5" s="1"/>
  <c r="D11" i="5" s="1"/>
  <c r="D12" i="5" s="1"/>
  <c r="D13" i="5" s="1"/>
  <c r="D14" i="5" s="1"/>
  <c r="D15" i="5" s="1"/>
  <c r="D16" i="5" s="1"/>
  <c r="D17" i="5" s="1"/>
  <c r="D18" i="5" s="1"/>
  <c r="D19" i="5" s="1"/>
  <c r="D20" i="5" s="1"/>
  <c r="D21" i="5" s="1"/>
  <c r="D22" i="5" s="1"/>
  <c r="D23" i="5" s="1"/>
  <c r="D24" i="5" s="1"/>
  <c r="D25" i="5" s="1"/>
  <c r="D26" i="5" s="1"/>
  <c r="D27" i="5" s="1"/>
  <c r="D28" i="5" s="1"/>
  <c r="D5" i="6"/>
  <c r="E5" i="6" s="1"/>
  <c r="E3" i="6"/>
  <c r="D4" i="11"/>
  <c r="E4" i="11" s="1"/>
  <c r="E3" i="9"/>
  <c r="E28" i="5" l="1"/>
  <c r="D6" i="9"/>
  <c r="E6" i="9" s="1"/>
  <c r="D4" i="8"/>
  <c r="E4" i="8" s="1"/>
  <c r="D5" i="11"/>
  <c r="E5" i="11" s="1"/>
  <c r="D6" i="6"/>
  <c r="E6" i="6" s="1"/>
  <c r="E3" i="11"/>
  <c r="E3" i="8"/>
  <c r="D7" i="9" l="1"/>
  <c r="E7" i="9" s="1"/>
  <c r="D5" i="8"/>
  <c r="E5" i="8" s="1"/>
  <c r="D6" i="11"/>
  <c r="E6" i="11" s="1"/>
  <c r="D7" i="6"/>
  <c r="E7" i="6" s="1"/>
  <c r="A3" i="9"/>
  <c r="A3" i="5"/>
  <c r="A3" i="8"/>
  <c r="A3" i="6"/>
  <c r="E4" i="5" l="1"/>
  <c r="E5" i="5"/>
  <c r="D8" i="9"/>
  <c r="E8" i="9" s="1"/>
  <c r="D6" i="8"/>
  <c r="E6" i="8" s="1"/>
  <c r="E3" i="5"/>
  <c r="D7" i="11"/>
  <c r="E7" i="11" s="1"/>
  <c r="D8" i="6"/>
  <c r="E8" i="6" s="1"/>
  <c r="D9" i="9" l="1"/>
  <c r="E9" i="9" s="1"/>
  <c r="E6" i="5"/>
  <c r="D7" i="8"/>
  <c r="E7" i="8" s="1"/>
  <c r="D8" i="11"/>
  <c r="E8" i="11" s="1"/>
  <c r="D9" i="6"/>
  <c r="E9" i="6" s="1"/>
  <c r="E7" i="5" l="1"/>
  <c r="D10" i="9"/>
  <c r="E10" i="9" s="1"/>
  <c r="D8" i="8"/>
  <c r="E8" i="8" s="1"/>
  <c r="D9" i="11"/>
  <c r="E9" i="11" s="1"/>
  <c r="D10" i="6"/>
  <c r="E10" i="6" s="1"/>
  <c r="D11" i="9" l="1"/>
  <c r="E11" i="9" s="1"/>
  <c r="E8" i="5"/>
  <c r="D9" i="8"/>
  <c r="E9" i="8" s="1"/>
  <c r="D10" i="11"/>
  <c r="E10" i="11" s="1"/>
  <c r="D11" i="6"/>
  <c r="E11" i="6" s="1"/>
  <c r="E9" i="5" l="1"/>
  <c r="D12" i="9"/>
  <c r="E12" i="9" s="1"/>
  <c r="D10" i="8"/>
  <c r="E10" i="8" s="1"/>
  <c r="D11" i="11"/>
  <c r="E11" i="11" s="1"/>
  <c r="D12" i="6"/>
  <c r="E12" i="6" s="1"/>
  <c r="E10" i="5" l="1"/>
  <c r="D13" i="9"/>
  <c r="E13" i="9" s="1"/>
  <c r="D11" i="8"/>
  <c r="E11" i="8" s="1"/>
  <c r="D12" i="11"/>
  <c r="E12" i="11" s="1"/>
  <c r="D13" i="6"/>
  <c r="E13" i="6" s="1"/>
  <c r="D14" i="9" l="1"/>
  <c r="E14" i="9" s="1"/>
  <c r="E11" i="5"/>
  <c r="D12" i="8"/>
  <c r="E12" i="8" s="1"/>
  <c r="D13" i="11"/>
  <c r="E13" i="11" s="1"/>
  <c r="D14" i="6"/>
  <c r="E14" i="6" s="1"/>
  <c r="D15" i="9" l="1"/>
  <c r="E15" i="9" s="1"/>
  <c r="E12" i="5"/>
  <c r="D13" i="8"/>
  <c r="E13" i="8" s="1"/>
  <c r="D14" i="11"/>
  <c r="E14" i="11" s="1"/>
  <c r="D15" i="6"/>
  <c r="E15" i="6" s="1"/>
  <c r="D16" i="9" l="1"/>
  <c r="E16" i="9" s="1"/>
  <c r="E13" i="5"/>
  <c r="D14" i="8"/>
  <c r="E14" i="8" s="1"/>
  <c r="D15" i="11"/>
  <c r="E15" i="11" s="1"/>
  <c r="D16" i="6"/>
  <c r="E16" i="6" s="1"/>
  <c r="D17" i="9" l="1"/>
  <c r="E17" i="9" s="1"/>
  <c r="E14" i="5"/>
  <c r="D15" i="8"/>
  <c r="E15" i="8" s="1"/>
  <c r="D16" i="11"/>
  <c r="E16" i="11" s="1"/>
  <c r="D17" i="6"/>
  <c r="E17" i="6" s="1"/>
  <c r="D18" i="9" l="1"/>
  <c r="E18" i="9" s="1"/>
  <c r="E15" i="5"/>
  <c r="D16" i="8"/>
  <c r="E16" i="8" s="1"/>
  <c r="D17" i="11"/>
  <c r="E17" i="11" s="1"/>
  <c r="D18" i="6"/>
  <c r="E18" i="6" s="1"/>
  <c r="D19" i="9" l="1"/>
  <c r="E19" i="9" s="1"/>
  <c r="E16" i="5"/>
  <c r="D17" i="8"/>
  <c r="E17" i="8" s="1"/>
  <c r="D18" i="11"/>
  <c r="E18" i="11" s="1"/>
  <c r="D19" i="6"/>
  <c r="E19" i="6" s="1"/>
  <c r="D20" i="9" l="1"/>
  <c r="E20" i="9" s="1"/>
  <c r="E17" i="5"/>
  <c r="D18" i="8"/>
  <c r="E18" i="8" s="1"/>
  <c r="D19" i="11"/>
  <c r="E19" i="11" s="1"/>
  <c r="D20" i="6"/>
  <c r="E20" i="6" s="1"/>
  <c r="D21" i="9" l="1"/>
  <c r="E21" i="9" s="1"/>
  <c r="E18" i="5"/>
  <c r="D19" i="8"/>
  <c r="E19" i="8" s="1"/>
  <c r="D20" i="11"/>
  <c r="E20" i="11" s="1"/>
  <c r="D21" i="6"/>
  <c r="E21" i="6" s="1"/>
  <c r="D22" i="9" l="1"/>
  <c r="E22" i="9" s="1"/>
  <c r="E19" i="5"/>
  <c r="D20" i="8"/>
  <c r="E20" i="8" s="1"/>
  <c r="D21" i="11"/>
  <c r="E21" i="11" s="1"/>
  <c r="D22" i="6"/>
  <c r="E22" i="6" s="1"/>
  <c r="D23" i="9" l="1"/>
  <c r="E23" i="9" s="1"/>
  <c r="E20" i="5"/>
  <c r="D21" i="8"/>
  <c r="E21" i="8" s="1"/>
  <c r="D22" i="11"/>
  <c r="E22" i="11" s="1"/>
  <c r="D23" i="6"/>
  <c r="E23" i="6" s="1"/>
  <c r="D24" i="9" l="1"/>
  <c r="E24" i="9" s="1"/>
  <c r="E21" i="5"/>
  <c r="D22" i="8"/>
  <c r="E22" i="8" s="1"/>
  <c r="D23" i="11"/>
  <c r="E23" i="11" s="1"/>
  <c r="D24" i="6"/>
  <c r="E24" i="6" s="1"/>
  <c r="D25" i="9" l="1"/>
  <c r="E25" i="9" s="1"/>
  <c r="E22" i="5"/>
  <c r="D23" i="8"/>
  <c r="E23" i="8" s="1"/>
  <c r="D24" i="11"/>
  <c r="E24" i="11" s="1"/>
  <c r="D25" i="6"/>
  <c r="E25" i="6" s="1"/>
  <c r="D26" i="9" l="1"/>
  <c r="E26" i="9" s="1"/>
  <c r="E23" i="5"/>
  <c r="D24" i="8"/>
  <c r="E24" i="8" s="1"/>
  <c r="D25" i="11"/>
  <c r="E25" i="11" s="1"/>
  <c r="D26" i="6"/>
  <c r="E26" i="6" s="1"/>
  <c r="D27" i="9" l="1"/>
  <c r="E27" i="9" s="1"/>
  <c r="E24" i="5"/>
  <c r="D25" i="8"/>
  <c r="E25" i="8" s="1"/>
  <c r="D26" i="11"/>
  <c r="E26" i="11" s="1"/>
  <c r="D27" i="6"/>
  <c r="E27" i="6" s="1"/>
  <c r="D28" i="9" l="1"/>
  <c r="E28" i="9" s="1"/>
  <c r="E25" i="5"/>
  <c r="D26" i="8"/>
  <c r="E26" i="8" s="1"/>
  <c r="D27" i="11"/>
  <c r="E27" i="11" s="1"/>
  <c r="D28" i="6"/>
  <c r="E28" i="6" s="1"/>
  <c r="D29" i="9" l="1"/>
  <c r="E29" i="9" s="1"/>
  <c r="E26" i="5"/>
  <c r="D27" i="8"/>
  <c r="E27" i="8" s="1"/>
  <c r="D28" i="11"/>
  <c r="E28" i="11" s="1"/>
  <c r="D29" i="6"/>
  <c r="E29" i="6" s="1"/>
  <c r="D30" i="9" l="1"/>
  <c r="E30" i="9" s="1"/>
  <c r="E27" i="5"/>
  <c r="D28" i="8"/>
  <c r="E28" i="8" s="1"/>
  <c r="D29" i="11"/>
  <c r="E29" i="11" s="1"/>
  <c r="D30" i="6"/>
  <c r="E30" i="6" s="1"/>
  <c r="D31" i="9" l="1"/>
  <c r="E31" i="9" s="1"/>
  <c r="D29" i="8"/>
  <c r="E29" i="8" s="1"/>
  <c r="D30" i="11"/>
  <c r="E30" i="11" s="1"/>
  <c r="D31" i="6"/>
  <c r="E31" i="6" s="1"/>
  <c r="D32" i="9" l="1"/>
  <c r="E32" i="9" s="1"/>
  <c r="D30" i="8"/>
  <c r="E30" i="8" s="1"/>
  <c r="D31" i="11"/>
  <c r="E31" i="11" s="1"/>
  <c r="D32" i="6"/>
  <c r="E32" i="6" s="1"/>
  <c r="D33" i="9" l="1"/>
  <c r="E33" i="9" s="1"/>
  <c r="D31" i="8"/>
  <c r="E31" i="8" s="1"/>
  <c r="D32" i="11"/>
  <c r="E32" i="11" s="1"/>
  <c r="D33" i="6"/>
  <c r="E33" i="6" s="1"/>
  <c r="D34" i="9" l="1"/>
  <c r="E34" i="9" s="1"/>
  <c r="D32" i="8"/>
  <c r="E32" i="8" s="1"/>
  <c r="D33" i="11"/>
  <c r="E33" i="11" s="1"/>
  <c r="D34" i="6"/>
  <c r="E34" i="6" s="1"/>
  <c r="D35" i="9" l="1"/>
  <c r="E35" i="9" s="1"/>
  <c r="D33" i="8"/>
  <c r="E33" i="8" s="1"/>
  <c r="D34" i="11"/>
  <c r="E34" i="11" s="1"/>
  <c r="D35" i="6"/>
  <c r="E35" i="6" s="1"/>
  <c r="D36" i="9" l="1"/>
  <c r="E36" i="9" s="1"/>
  <c r="D34" i="8"/>
  <c r="E34" i="8" s="1"/>
  <c r="D35" i="11"/>
  <c r="E35" i="11" s="1"/>
  <c r="D36" i="6"/>
  <c r="E36" i="6" s="1"/>
  <c r="D37" i="9" l="1"/>
  <c r="E37" i="9" s="1"/>
  <c r="D35" i="8"/>
  <c r="E35" i="8" s="1"/>
  <c r="D36" i="11"/>
  <c r="E36" i="11" s="1"/>
  <c r="D37" i="6"/>
  <c r="E37" i="6" s="1"/>
  <c r="D38" i="9" l="1"/>
  <c r="E38" i="9" s="1"/>
  <c r="D36" i="8"/>
  <c r="E36" i="8" s="1"/>
  <c r="D37" i="11"/>
  <c r="E37" i="11" s="1"/>
  <c r="D38" i="6"/>
  <c r="E38" i="6" s="1"/>
  <c r="D39" i="9" l="1"/>
  <c r="E39" i="9" s="1"/>
  <c r="D37" i="8"/>
  <c r="E37" i="8" s="1"/>
  <c r="D38" i="11"/>
  <c r="E38" i="11" s="1"/>
  <c r="D39" i="6"/>
  <c r="E39" i="6" s="1"/>
  <c r="D40" i="9" l="1"/>
  <c r="E40" i="9" s="1"/>
  <c r="D38" i="8"/>
  <c r="E38" i="8" s="1"/>
  <c r="D39" i="11"/>
  <c r="E39" i="11" s="1"/>
  <c r="D40" i="6"/>
  <c r="E40" i="6" s="1"/>
  <c r="D41" i="9" l="1"/>
  <c r="E41" i="9" s="1"/>
  <c r="D39" i="8"/>
  <c r="E39" i="8" s="1"/>
  <c r="D41" i="6"/>
  <c r="E41" i="6" s="1"/>
  <c r="D42" i="9" l="1"/>
  <c r="E42" i="9" s="1"/>
  <c r="D40" i="8"/>
  <c r="E40" i="8" s="1"/>
  <c r="D43" i="9" l="1"/>
  <c r="E43" i="9" s="1"/>
  <c r="D44" i="9" l="1"/>
  <c r="E44" i="9" s="1"/>
  <c r="D45" i="9" l="1"/>
  <c r="E45" i="9" s="1"/>
  <c r="D46" i="9" l="1"/>
  <c r="E46" i="9" s="1"/>
  <c r="D47" i="9" l="1"/>
  <c r="E47" i="9" s="1"/>
  <c r="D48" i="9" l="1"/>
  <c r="E48" i="9" s="1"/>
  <c r="D49" i="9" l="1"/>
  <c r="E49" i="9" s="1"/>
  <c r="D50" i="9" l="1"/>
  <c r="E50" i="9" s="1"/>
  <c r="D51" i="9" l="1"/>
  <c r="E51" i="9" s="1"/>
  <c r="D52" i="9" l="1"/>
  <c r="E52" i="9" s="1"/>
  <c r="D53" i="9" l="1"/>
  <c r="E53" i="9" s="1"/>
  <c r="D54" i="9" l="1"/>
  <c r="E54" i="9" s="1"/>
  <c r="D55" i="9" l="1"/>
  <c r="E55" i="9" s="1"/>
  <c r="D56" i="9" l="1"/>
  <c r="E56" i="9" s="1"/>
  <c r="D57" i="9" l="1"/>
  <c r="E57" i="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Steve Wilkins</author>
  </authors>
  <commentList>
    <comment ref="C2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Steve Wilkins:</t>
        </r>
        <r>
          <rPr>
            <sz val="9"/>
            <color indexed="81"/>
            <rFont val="Tahoma"/>
            <family val="2"/>
          </rPr>
          <t xml:space="preserve">
Tax Bracket after Standard Deduction is Subtracted ($11,800 less $2,200 = $9,600)</t>
        </r>
      </text>
    </comment>
  </commentList>
</comments>
</file>

<file path=xl/sharedStrings.xml><?xml version="1.0" encoding="utf-8"?>
<sst xmlns="http://schemas.openxmlformats.org/spreadsheetml/2006/main" count="312" uniqueCount="34">
  <si>
    <t>As Much</t>
  </si>
  <si>
    <t xml:space="preserve">As </t>
  </si>
  <si>
    <t>But Less</t>
  </si>
  <si>
    <t>Than</t>
  </si>
  <si>
    <t xml:space="preserve">Your  </t>
  </si>
  <si>
    <t>Tax is</t>
  </si>
  <si>
    <t xml:space="preserve">         If Your Income,</t>
  </si>
  <si>
    <t xml:space="preserve">            Line 00, is</t>
  </si>
  <si>
    <t>From</t>
  </si>
  <si>
    <t>To</t>
  </si>
  <si>
    <t>Rate</t>
  </si>
  <si>
    <t>%</t>
  </si>
  <si>
    <t>Less Than</t>
  </si>
  <si>
    <t>Credit</t>
  </si>
  <si>
    <t>Tax From Table</t>
  </si>
  <si>
    <t>Tax</t>
  </si>
  <si>
    <t xml:space="preserve">Amount </t>
  </si>
  <si>
    <t>of Increase</t>
  </si>
  <si>
    <t>(BxD)</t>
  </si>
  <si>
    <t>Bracket</t>
  </si>
  <si>
    <t>Married - 2</t>
  </si>
  <si>
    <t>Married - 1</t>
  </si>
  <si>
    <t>Single</t>
  </si>
  <si>
    <t>Head of Household 1</t>
  </si>
  <si>
    <t>Head of Household 2</t>
  </si>
  <si>
    <t>Increase</t>
  </si>
  <si>
    <t xml:space="preserve"> 2020 Tax Brackets - Net Income Under $22,900</t>
  </si>
  <si>
    <t>over</t>
  </si>
  <si>
    <t>2019 Brackets</t>
  </si>
  <si>
    <t>(Rev 09/14/20)</t>
  </si>
  <si>
    <t xml:space="preserve"> 2020 Tax Brackets - Net Income Greater Than $22,899 but less than or equal to $82,000</t>
  </si>
  <si>
    <t xml:space="preserve"> 2020 Tax Brackets - Net Income Greater Than $82,000</t>
  </si>
  <si>
    <t>New 2020</t>
  </si>
  <si>
    <t>2020 CPI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</si>
</sst>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8" formatCode="&quot;$&quot;#,##0.00_);[Red]\(&quot;$&quot;#,##0.00\)"/>
    <numFmt numFmtId="42" formatCode="_(&quot;$&quot;* #,##0_);_(&quot;$&quot;* \(#,##0\);_(&quot;$&quot;* &quot;-&quot;_);_(@_)"/>
    <numFmt numFmtId="164" formatCode="&quot;$&quot;#,##0"/>
    <numFmt numFmtId="165" formatCode="0.0000%"/>
    <numFmt numFmtId="166" formatCode="&quot;$&quot;#,##0.00"/>
    <numFmt numFmtId="167" formatCode="0.0%"/>
    <numFmt numFmtId="168" formatCode="_(&quot;$&quot;* #,##0_);_(&quot;$&quot;* \(#,##0\);_(&quot;$&quot;* &quot;-&quot;??_);_(@_)"/>
  </numFmts>
  <fonts count="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3">
    <xf numFmtId="0" fontId="0" fillId="0" borderId="0" xfId="0"/>
    <xf numFmtId="0" fontId="2" fillId="0" borderId="0" xfId="0" applyFont="1"/>
    <xf numFmtId="0" fontId="0" fillId="0" borderId="0" xfId="0" applyBorder="1"/>
    <xf numFmtId="0" fontId="2" fillId="0" borderId="5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1" xfId="0" applyFont="1" applyBorder="1"/>
    <xf numFmtId="0" fontId="2" fillId="0" borderId="4" xfId="0" applyFont="1" applyBorder="1"/>
    <xf numFmtId="0" fontId="3" fillId="0" borderId="19" xfId="0" applyFont="1" applyBorder="1"/>
    <xf numFmtId="0" fontId="3" fillId="0" borderId="5" xfId="0" applyFont="1" applyBorder="1"/>
    <xf numFmtId="0" fontId="3" fillId="0" borderId="20" xfId="0" applyFont="1" applyBorder="1"/>
    <xf numFmtId="0" fontId="3" fillId="0" borderId="0" xfId="0" applyFont="1" applyBorder="1"/>
    <xf numFmtId="0" fontId="3" fillId="0" borderId="5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0" borderId="13" xfId="0" applyFont="1" applyBorder="1"/>
    <xf numFmtId="0" fontId="2" fillId="0" borderId="14" xfId="0" applyFont="1" applyBorder="1"/>
    <xf numFmtId="0" fontId="2" fillId="0" borderId="15" xfId="0" applyFont="1" applyBorder="1"/>
    <xf numFmtId="0" fontId="2" fillId="0" borderId="8" xfId="0" applyFont="1" applyBorder="1"/>
    <xf numFmtId="0" fontId="2" fillId="0" borderId="12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3" fontId="2" fillId="0" borderId="5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3" fontId="2" fillId="0" borderId="2" xfId="0" applyNumberFormat="1" applyFont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3" fontId="2" fillId="0" borderId="4" xfId="0" applyNumberFormat="1" applyFont="1" applyBorder="1" applyAlignment="1">
      <alignment horizontal="center"/>
    </xf>
    <xf numFmtId="3" fontId="0" fillId="0" borderId="3" xfId="0" applyNumberForma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3" fontId="2" fillId="0" borderId="16" xfId="0" applyNumberFormat="1" applyFont="1" applyBorder="1" applyAlignment="1">
      <alignment horizontal="center"/>
    </xf>
    <xf numFmtId="3" fontId="2" fillId="0" borderId="17" xfId="0" applyNumberFormat="1" applyFont="1" applyBorder="1" applyAlignment="1">
      <alignment horizontal="center"/>
    </xf>
    <xf numFmtId="3" fontId="2" fillId="0" borderId="3" xfId="0" applyNumberFormat="1" applyFont="1" applyBorder="1"/>
    <xf numFmtId="3" fontId="2" fillId="0" borderId="1" xfId="0" applyNumberFormat="1" applyFont="1" applyBorder="1"/>
    <xf numFmtId="3" fontId="2" fillId="0" borderId="6" xfId="0" applyNumberFormat="1" applyFont="1" applyBorder="1" applyAlignment="1">
      <alignment horizontal="center"/>
    </xf>
    <xf numFmtId="3" fontId="2" fillId="0" borderId="21" xfId="0" applyNumberFormat="1" applyFont="1" applyBorder="1" applyAlignment="1">
      <alignment horizontal="center"/>
    </xf>
    <xf numFmtId="0" fontId="0" fillId="0" borderId="25" xfId="0" applyBorder="1"/>
    <xf numFmtId="0" fontId="2" fillId="0" borderId="0" xfId="0" applyFont="1" applyBorder="1" applyAlignment="1">
      <alignment horizontal="left"/>
    </xf>
    <xf numFmtId="8" fontId="2" fillId="0" borderId="0" xfId="0" applyNumberFormat="1" applyFont="1" applyBorder="1" applyAlignment="1">
      <alignment horizontal="left"/>
    </xf>
    <xf numFmtId="0" fontId="2" fillId="0" borderId="26" xfId="0" applyFont="1" applyBorder="1"/>
    <xf numFmtId="0" fontId="0" fillId="0" borderId="27" xfId="0" applyBorder="1"/>
    <xf numFmtId="8" fontId="2" fillId="0" borderId="25" xfId="0" applyNumberFormat="1" applyFont="1" applyBorder="1" applyAlignment="1">
      <alignment horizontal="left"/>
    </xf>
    <xf numFmtId="0" fontId="2" fillId="0" borderId="29" xfId="0" applyFont="1" applyBorder="1" applyAlignment="1">
      <alignment horizontal="left"/>
    </xf>
    <xf numFmtId="8" fontId="2" fillId="0" borderId="29" xfId="0" applyNumberFormat="1" applyFont="1" applyBorder="1" applyAlignment="1">
      <alignment horizontal="left"/>
    </xf>
    <xf numFmtId="42" fontId="0" fillId="0" borderId="0" xfId="0" applyNumberFormat="1"/>
    <xf numFmtId="42" fontId="5" fillId="0" borderId="17" xfId="0" applyNumberFormat="1" applyFont="1" applyBorder="1" applyAlignment="1">
      <alignment horizontal="center"/>
    </xf>
    <xf numFmtId="42" fontId="5" fillId="2" borderId="1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66" fontId="0" fillId="0" borderId="0" xfId="0" applyNumberFormat="1"/>
    <xf numFmtId="0" fontId="0" fillId="2" borderId="17" xfId="0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0" xfId="0" applyFill="1"/>
    <xf numFmtId="0" fontId="4" fillId="0" borderId="30" xfId="0" applyFont="1" applyBorder="1"/>
    <xf numFmtId="0" fontId="0" fillId="0" borderId="32" xfId="0" applyBorder="1"/>
    <xf numFmtId="42" fontId="5" fillId="0" borderId="0" xfId="0" applyNumberFormat="1" applyFont="1" applyBorder="1" applyAlignment="1">
      <alignment horizontal="center"/>
    </xf>
    <xf numFmtId="42" fontId="5" fillId="0" borderId="0" xfId="0" applyNumberFormat="1" applyFont="1" applyFill="1" applyBorder="1" applyAlignment="1">
      <alignment horizontal="center"/>
    </xf>
    <xf numFmtId="42" fontId="0" fillId="0" borderId="0" xfId="0" applyNumberFormat="1" applyFill="1" applyBorder="1"/>
    <xf numFmtId="42" fontId="0" fillId="0" borderId="0" xfId="0" applyNumberFormat="1" applyFill="1"/>
    <xf numFmtId="10" fontId="0" fillId="0" borderId="0" xfId="0" applyNumberFormat="1" applyFill="1" applyAlignment="1">
      <alignment horizontal="center"/>
    </xf>
    <xf numFmtId="166" fontId="0" fillId="0" borderId="0" xfId="0" applyNumberFormat="1" applyFill="1"/>
    <xf numFmtId="166" fontId="0" fillId="2" borderId="0" xfId="0" applyNumberFormat="1" applyFill="1"/>
    <xf numFmtId="8" fontId="0" fillId="0" borderId="0" xfId="0" applyNumberFormat="1"/>
    <xf numFmtId="0" fontId="1" fillId="0" borderId="0" xfId="0" applyFont="1" applyFill="1"/>
    <xf numFmtId="0" fontId="6" fillId="0" borderId="0" xfId="0" applyFont="1" applyFill="1"/>
    <xf numFmtId="42" fontId="0" fillId="0" borderId="0" xfId="0" applyNumberFormat="1" applyFill="1" applyAlignment="1">
      <alignment horizontal="center"/>
    </xf>
    <xf numFmtId="164" fontId="2" fillId="2" borderId="33" xfId="0" applyNumberFormat="1" applyFont="1" applyFill="1" applyBorder="1" applyAlignment="1">
      <alignment horizontal="center"/>
    </xf>
    <xf numFmtId="164" fontId="2" fillId="2" borderId="0" xfId="0" applyNumberFormat="1" applyFont="1" applyFill="1" applyBorder="1" applyAlignment="1">
      <alignment horizontal="center"/>
    </xf>
    <xf numFmtId="165" fontId="0" fillId="0" borderId="0" xfId="0" applyNumberFormat="1" applyAlignment="1">
      <alignment horizontal="center"/>
    </xf>
    <xf numFmtId="165" fontId="0" fillId="0" borderId="0" xfId="0" applyNumberFormat="1" applyFill="1" applyAlignment="1">
      <alignment horizontal="center"/>
    </xf>
    <xf numFmtId="165" fontId="0" fillId="0" borderId="0" xfId="0" applyNumberFormat="1"/>
    <xf numFmtId="0" fontId="1" fillId="2" borderId="0" xfId="0" applyFont="1" applyFill="1" applyAlignment="1">
      <alignment horizontal="center"/>
    </xf>
    <xf numFmtId="165" fontId="1" fillId="0" borderId="0" xfId="0" applyNumberFormat="1" applyFont="1" applyBorder="1" applyAlignment="1">
      <alignment horizontal="center"/>
    </xf>
    <xf numFmtId="165" fontId="1" fillId="0" borderId="17" xfId="0" applyNumberFormat="1" applyFont="1" applyBorder="1" applyAlignment="1">
      <alignment horizontal="center"/>
    </xf>
    <xf numFmtId="167" fontId="2" fillId="0" borderId="0" xfId="0" applyNumberFormat="1" applyFont="1" applyBorder="1" applyAlignment="1">
      <alignment horizontal="center"/>
    </xf>
    <xf numFmtId="0" fontId="0" fillId="0" borderId="35" xfId="0" applyBorder="1"/>
    <xf numFmtId="0" fontId="2" fillId="4" borderId="0" xfId="0" applyFont="1" applyFill="1" applyBorder="1" applyAlignment="1"/>
    <xf numFmtId="0" fontId="2" fillId="4" borderId="25" xfId="0" applyFont="1" applyFill="1" applyBorder="1" applyAlignment="1"/>
    <xf numFmtId="0" fontId="2" fillId="3" borderId="0" xfId="0" applyFont="1" applyFill="1" applyBorder="1" applyAlignment="1"/>
    <xf numFmtId="0" fontId="2" fillId="3" borderId="25" xfId="0" applyFont="1" applyFill="1" applyBorder="1" applyAlignment="1"/>
    <xf numFmtId="168" fontId="0" fillId="0" borderId="0" xfId="0" applyNumberFormat="1" applyAlignment="1">
      <alignment horizontal="center"/>
    </xf>
    <xf numFmtId="0" fontId="0" fillId="4" borderId="22" xfId="0" applyFill="1" applyBorder="1"/>
    <xf numFmtId="0" fontId="0" fillId="4" borderId="23" xfId="0" applyFill="1" applyBorder="1"/>
    <xf numFmtId="0" fontId="0" fillId="4" borderId="24" xfId="0" applyFill="1" applyBorder="1"/>
    <xf numFmtId="0" fontId="2" fillId="4" borderId="28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4" fillId="4" borderId="21" xfId="0" applyFont="1" applyFill="1" applyBorder="1" applyAlignment="1">
      <alignment horizontal="center"/>
    </xf>
    <xf numFmtId="0" fontId="2" fillId="4" borderId="34" xfId="0" applyFont="1" applyFill="1" applyBorder="1" applyAlignment="1"/>
    <xf numFmtId="0" fontId="2" fillId="4" borderId="21" xfId="0" applyFont="1" applyFill="1" applyBorder="1" applyAlignment="1"/>
    <xf numFmtId="0" fontId="0" fillId="4" borderId="31" xfId="0" applyFill="1" applyBorder="1"/>
    <xf numFmtId="0" fontId="0" fillId="3" borderId="22" xfId="0" applyFill="1" applyBorder="1"/>
    <xf numFmtId="0" fontId="0" fillId="3" borderId="23" xfId="0" applyFill="1" applyBorder="1"/>
    <xf numFmtId="0" fontId="0" fillId="3" borderId="24" xfId="0" applyFill="1" applyBorder="1"/>
    <xf numFmtId="0" fontId="2" fillId="3" borderId="28" xfId="0" applyFont="1" applyFill="1" applyBorder="1" applyAlignment="1">
      <alignment horizontal="center"/>
    </xf>
    <xf numFmtId="0" fontId="2" fillId="3" borderId="21" xfId="0" applyFont="1" applyFill="1" applyBorder="1" applyAlignment="1">
      <alignment horizontal="center"/>
    </xf>
    <xf numFmtId="0" fontId="4" fillId="3" borderId="21" xfId="0" applyFont="1" applyFill="1" applyBorder="1" applyAlignment="1">
      <alignment horizontal="center"/>
    </xf>
    <xf numFmtId="0" fontId="2" fillId="3" borderId="34" xfId="0" applyFont="1" applyFill="1" applyBorder="1" applyAlignment="1"/>
    <xf numFmtId="0" fontId="2" fillId="3" borderId="21" xfId="0" applyFont="1" applyFill="1" applyBorder="1" applyAlignment="1"/>
    <xf numFmtId="0" fontId="0" fillId="3" borderId="31" xfId="0" applyFill="1" applyBorder="1"/>
    <xf numFmtId="0" fontId="3" fillId="3" borderId="33" xfId="0" applyFont="1" applyFill="1" applyBorder="1" applyAlignment="1"/>
    <xf numFmtId="0" fontId="3" fillId="4" borderId="33" xfId="0" applyFont="1" applyFill="1" applyBorder="1" applyAlignment="1"/>
    <xf numFmtId="3" fontId="2" fillId="0" borderId="7" xfId="0" applyNumberFormat="1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3" fontId="2" fillId="0" borderId="0" xfId="0" applyNumberFormat="1" applyFont="1" applyFill="1" applyBorder="1" applyAlignment="1">
      <alignment horizontal="center"/>
    </xf>
    <xf numFmtId="3" fontId="2" fillId="0" borderId="11" xfId="0" applyNumberFormat="1" applyFont="1" applyBorder="1" applyAlignment="1">
      <alignment horizontal="center"/>
    </xf>
    <xf numFmtId="3" fontId="2" fillId="0" borderId="8" xfId="0" applyNumberFormat="1" applyFont="1" applyBorder="1" applyAlignment="1">
      <alignment horizontal="center"/>
    </xf>
    <xf numFmtId="3" fontId="2" fillId="0" borderId="37" xfId="0" applyNumberFormat="1" applyFont="1" applyBorder="1" applyAlignment="1">
      <alignment horizontal="center"/>
    </xf>
    <xf numFmtId="0" fontId="2" fillId="0" borderId="39" xfId="0" applyFont="1" applyBorder="1" applyAlignment="1">
      <alignment horizontal="center"/>
    </xf>
    <xf numFmtId="0" fontId="2" fillId="0" borderId="40" xfId="0" applyFont="1" applyBorder="1" applyAlignment="1">
      <alignment horizontal="center"/>
    </xf>
    <xf numFmtId="0" fontId="2" fillId="0" borderId="41" xfId="0" applyFont="1" applyBorder="1" applyAlignment="1">
      <alignment horizontal="center"/>
    </xf>
    <xf numFmtId="8" fontId="2" fillId="0" borderId="36" xfId="0" applyNumberFormat="1" applyFont="1" applyBorder="1"/>
    <xf numFmtId="0" fontId="0" fillId="0" borderId="15" xfId="0" applyFill="1" applyBorder="1"/>
    <xf numFmtId="0" fontId="3" fillId="0" borderId="20" xfId="0" applyFont="1" applyFill="1" applyBorder="1"/>
    <xf numFmtId="0" fontId="0" fillId="0" borderId="13" xfId="0" applyFill="1" applyBorder="1"/>
    <xf numFmtId="0" fontId="0" fillId="0" borderId="2" xfId="0" applyFill="1" applyBorder="1"/>
    <xf numFmtId="0" fontId="3" fillId="0" borderId="0" xfId="0" applyFont="1" applyFill="1" applyBorder="1"/>
    <xf numFmtId="0" fontId="0" fillId="0" borderId="8" xfId="0" applyFill="1" applyBorder="1"/>
    <xf numFmtId="0" fontId="0" fillId="0" borderId="10" xfId="0" applyFill="1" applyBorder="1"/>
    <xf numFmtId="0" fontId="0" fillId="0" borderId="11" xfId="0" applyFill="1" applyBorder="1"/>
    <xf numFmtId="0" fontId="3" fillId="0" borderId="2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0" fillId="0" borderId="7" xfId="0" applyFill="1" applyBorder="1"/>
    <xf numFmtId="0" fontId="0" fillId="0" borderId="6" xfId="0" applyFill="1" applyBorder="1"/>
    <xf numFmtId="0" fontId="0" fillId="0" borderId="9" xfId="0" applyFill="1" applyBorder="1"/>
    <xf numFmtId="0" fontId="0" fillId="0" borderId="4" xfId="0" applyFill="1" applyBorder="1"/>
    <xf numFmtId="0" fontId="0" fillId="0" borderId="1" xfId="0" applyFill="1" applyBorder="1"/>
    <xf numFmtId="3" fontId="2" fillId="0" borderId="10" xfId="0" applyNumberFormat="1" applyFont="1" applyFill="1" applyBorder="1" applyAlignment="1">
      <alignment horizontal="center"/>
    </xf>
    <xf numFmtId="3" fontId="2" fillId="0" borderId="11" xfId="0" applyNumberFormat="1" applyFont="1" applyFill="1" applyBorder="1" applyAlignment="1">
      <alignment horizontal="center"/>
    </xf>
    <xf numFmtId="3" fontId="2" fillId="0" borderId="5" xfId="0" applyNumberFormat="1" applyFont="1" applyFill="1" applyBorder="1" applyAlignment="1">
      <alignment horizontal="center"/>
    </xf>
    <xf numFmtId="3" fontId="2" fillId="0" borderId="8" xfId="0" applyNumberFormat="1" applyFont="1" applyFill="1" applyBorder="1" applyAlignment="1">
      <alignment horizontal="center"/>
    </xf>
    <xf numFmtId="3" fontId="2" fillId="0" borderId="4" xfId="0" applyNumberFormat="1" applyFont="1" applyFill="1" applyBorder="1" applyAlignment="1">
      <alignment horizontal="center"/>
    </xf>
    <xf numFmtId="3" fontId="2" fillId="0" borderId="3" xfId="0" applyNumberFormat="1" applyFont="1" applyFill="1" applyBorder="1" applyAlignment="1">
      <alignment horizontal="center"/>
    </xf>
    <xf numFmtId="3" fontId="2" fillId="0" borderId="1" xfId="0" applyNumberFormat="1" applyFont="1" applyFill="1" applyBorder="1" applyAlignment="1">
      <alignment horizontal="center"/>
    </xf>
    <xf numFmtId="3" fontId="2" fillId="0" borderId="37" xfId="0" applyNumberFormat="1" applyFont="1" applyFill="1" applyBorder="1" applyAlignment="1">
      <alignment horizontal="center"/>
    </xf>
    <xf numFmtId="3" fontId="2" fillId="0" borderId="6" xfId="0" applyNumberFormat="1" applyFont="1" applyFill="1" applyBorder="1" applyAlignment="1">
      <alignment horizontal="center"/>
    </xf>
    <xf numFmtId="0" fontId="0" fillId="0" borderId="18" xfId="0" applyFill="1" applyBorder="1"/>
    <xf numFmtId="0" fontId="0" fillId="0" borderId="17" xfId="0" applyFill="1" applyBorder="1"/>
    <xf numFmtId="0" fontId="0" fillId="0" borderId="38" xfId="0" applyFill="1" applyBorder="1"/>
    <xf numFmtId="0" fontId="3" fillId="0" borderId="19" xfId="0" applyFont="1" applyFill="1" applyBorder="1"/>
    <xf numFmtId="0" fontId="0" fillId="0" borderId="14" xfId="0" applyFill="1" applyBorder="1"/>
    <xf numFmtId="0" fontId="3" fillId="0" borderId="5" xfId="0" applyFont="1" applyFill="1" applyBorder="1"/>
    <xf numFmtId="0" fontId="0" fillId="0" borderId="12" xfId="0" applyFill="1" applyBorder="1"/>
    <xf numFmtId="0" fontId="0" fillId="0" borderId="0" xfId="0" applyFill="1" applyBorder="1"/>
    <xf numFmtId="0" fontId="3" fillId="0" borderId="0" xfId="0" applyFont="1" applyFill="1" applyBorder="1" applyAlignment="1">
      <alignment horizontal="center"/>
    </xf>
    <xf numFmtId="0" fontId="0" fillId="0" borderId="3" xfId="0" applyFill="1" applyBorder="1"/>
    <xf numFmtId="3" fontId="2" fillId="0" borderId="3" xfId="0" applyNumberFormat="1" applyFont="1" applyFill="1" applyBorder="1"/>
    <xf numFmtId="3" fontId="2" fillId="0" borderId="1" xfId="0" applyNumberFormat="1" applyFont="1" applyFill="1" applyBorder="1"/>
    <xf numFmtId="0" fontId="2" fillId="0" borderId="16" xfId="0" applyFont="1" applyFill="1" applyBorder="1"/>
    <xf numFmtId="0" fontId="0" fillId="0" borderId="16" xfId="0" applyFill="1" applyBorder="1"/>
    <xf numFmtId="0" fontId="2" fillId="0" borderId="13" xfId="0" applyFont="1" applyFill="1" applyBorder="1"/>
    <xf numFmtId="0" fontId="2" fillId="0" borderId="14" xfId="0" applyFont="1" applyFill="1" applyBorder="1"/>
    <xf numFmtId="0" fontId="2" fillId="0" borderId="15" xfId="0" applyFont="1" applyFill="1" applyBorder="1"/>
    <xf numFmtId="0" fontId="2" fillId="0" borderId="8" xfId="0" applyFont="1" applyFill="1" applyBorder="1"/>
    <xf numFmtId="0" fontId="2" fillId="0" borderId="12" xfId="0" applyFont="1" applyFill="1" applyBorder="1"/>
    <xf numFmtId="0" fontId="2" fillId="0" borderId="2" xfId="0" applyFont="1" applyFill="1" applyBorder="1"/>
    <xf numFmtId="0" fontId="2" fillId="0" borderId="10" xfId="0" applyFont="1" applyFill="1" applyBorder="1"/>
    <xf numFmtId="0" fontId="2" fillId="0" borderId="11" xfId="0" applyFont="1" applyFill="1" applyBorder="1"/>
    <xf numFmtId="0" fontId="2" fillId="0" borderId="5" xfId="0" applyFont="1" applyFill="1" applyBorder="1"/>
    <xf numFmtId="0" fontId="2" fillId="0" borderId="3" xfId="0" applyFont="1" applyFill="1" applyBorder="1"/>
    <xf numFmtId="0" fontId="2" fillId="0" borderId="1" xfId="0" applyFont="1" applyFill="1" applyBorder="1"/>
    <xf numFmtId="0" fontId="2" fillId="0" borderId="4" xfId="0" applyFont="1" applyFill="1" applyBorder="1"/>
    <xf numFmtId="3" fontId="0" fillId="0" borderId="1" xfId="0" applyNumberFormat="1" applyFill="1" applyBorder="1" applyAlignment="1">
      <alignment horizontal="center"/>
    </xf>
    <xf numFmtId="3" fontId="0" fillId="0" borderId="3" xfId="0" applyNumberFormat="1" applyFill="1" applyBorder="1" applyAlignment="1">
      <alignment horizontal="center"/>
    </xf>
    <xf numFmtId="3" fontId="2" fillId="0" borderId="21" xfId="0" applyNumberFormat="1" applyFont="1" applyFill="1" applyBorder="1" applyAlignment="1">
      <alignment horizontal="center"/>
    </xf>
    <xf numFmtId="3" fontId="2" fillId="0" borderId="9" xfId="0" applyNumberFormat="1" applyFont="1" applyFill="1" applyBorder="1" applyAlignment="1">
      <alignment horizontal="center"/>
    </xf>
    <xf numFmtId="42" fontId="0" fillId="5" borderId="0" xfId="0" applyNumberFormat="1" applyFill="1"/>
    <xf numFmtId="0" fontId="0" fillId="5" borderId="0" xfId="0" applyFill="1"/>
    <xf numFmtId="10" fontId="2" fillId="0" borderId="0" xfId="0" applyNumberFormat="1" applyFont="1" applyBorder="1" applyAlignment="1">
      <alignment horizontal="center"/>
    </xf>
    <xf numFmtId="42" fontId="5" fillId="2" borderId="0" xfId="0" applyNumberFormat="1" applyFont="1" applyFill="1" applyAlignment="1">
      <alignment horizontal="center"/>
    </xf>
    <xf numFmtId="0" fontId="1" fillId="0" borderId="1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457200</xdr:colOff>
      <xdr:row>17</xdr:row>
      <xdr:rowOff>9525</xdr:rowOff>
    </xdr:from>
    <xdr:to>
      <xdr:col>1</xdr:col>
      <xdr:colOff>219075</xdr:colOff>
      <xdr:row>18</xdr:row>
      <xdr:rowOff>9525</xdr:rowOff>
    </xdr:to>
    <xdr:sp macro="" textlink="">
      <xdr:nvSpPr>
        <xdr:cNvPr id="10" name="Text Box 4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457200" y="2114550"/>
          <a:ext cx="3810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$1,000</a:t>
          </a:r>
        </a:p>
      </xdr:txBody>
    </xdr:sp>
    <xdr:clientData/>
  </xdr:twoCellAnchor>
  <xdr:twoCellAnchor>
    <xdr:from>
      <xdr:col>0</xdr:col>
      <xdr:colOff>457200</xdr:colOff>
      <xdr:row>28</xdr:row>
      <xdr:rowOff>9525</xdr:rowOff>
    </xdr:from>
    <xdr:to>
      <xdr:col>1</xdr:col>
      <xdr:colOff>266700</xdr:colOff>
      <xdr:row>29</xdr:row>
      <xdr:rowOff>9525</xdr:rowOff>
    </xdr:to>
    <xdr:sp macro="" textlink="">
      <xdr:nvSpPr>
        <xdr:cNvPr id="16" name="Text Box 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457200" y="3476625"/>
          <a:ext cx="4286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$2,000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457200</xdr:colOff>
      <xdr:row>39</xdr:row>
      <xdr:rowOff>9525</xdr:rowOff>
    </xdr:from>
    <xdr:to>
      <xdr:col>1</xdr:col>
      <xdr:colOff>228600</xdr:colOff>
      <xdr:row>40</xdr:row>
      <xdr:rowOff>19050</xdr:rowOff>
    </xdr:to>
    <xdr:sp macro="" textlink="">
      <xdr:nvSpPr>
        <xdr:cNvPr id="18" name="Text Box 6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457200" y="4838700"/>
          <a:ext cx="390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$3,000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466725</xdr:colOff>
      <xdr:row>50</xdr:row>
      <xdr:rowOff>19050</xdr:rowOff>
    </xdr:from>
    <xdr:to>
      <xdr:col>1</xdr:col>
      <xdr:colOff>266700</xdr:colOff>
      <xdr:row>51</xdr:row>
      <xdr:rowOff>19050</xdr:rowOff>
    </xdr:to>
    <xdr:sp macro="" textlink="">
      <xdr:nvSpPr>
        <xdr:cNvPr id="19" name="Text Box 7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466725" y="6210300"/>
          <a:ext cx="4191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$4,000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457200</xdr:colOff>
      <xdr:row>6</xdr:row>
      <xdr:rowOff>0</xdr:rowOff>
    </xdr:from>
    <xdr:to>
      <xdr:col>4</xdr:col>
      <xdr:colOff>228600</xdr:colOff>
      <xdr:row>7</xdr:row>
      <xdr:rowOff>0</xdr:rowOff>
    </xdr:to>
    <xdr:sp macro="" textlink="">
      <xdr:nvSpPr>
        <xdr:cNvPr id="20" name="Text Box 8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2314575" y="742950"/>
          <a:ext cx="3905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$5,000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447675</xdr:colOff>
      <xdr:row>17</xdr:row>
      <xdr:rowOff>9525</xdr:rowOff>
    </xdr:from>
    <xdr:to>
      <xdr:col>4</xdr:col>
      <xdr:colOff>266700</xdr:colOff>
      <xdr:row>18</xdr:row>
      <xdr:rowOff>19050</xdr:rowOff>
    </xdr:to>
    <xdr:sp macro="" textlink="">
      <xdr:nvSpPr>
        <xdr:cNvPr id="21" name="Text Box 9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2305050" y="2114550"/>
          <a:ext cx="43815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$6,000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447675</xdr:colOff>
      <xdr:row>28</xdr:row>
      <xdr:rowOff>19050</xdr:rowOff>
    </xdr:from>
    <xdr:to>
      <xdr:col>4</xdr:col>
      <xdr:colOff>257175</xdr:colOff>
      <xdr:row>29</xdr:row>
      <xdr:rowOff>28575</xdr:rowOff>
    </xdr:to>
    <xdr:sp macro="" textlink="">
      <xdr:nvSpPr>
        <xdr:cNvPr id="22" name="Text Box 10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2305050" y="3486150"/>
          <a:ext cx="4286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$7,000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 editAs="oneCell">
    <xdr:from>
      <xdr:col>3</xdr:col>
      <xdr:colOff>457200</xdr:colOff>
      <xdr:row>39</xdr:row>
      <xdr:rowOff>9525</xdr:rowOff>
    </xdr:from>
    <xdr:to>
      <xdr:col>4</xdr:col>
      <xdr:colOff>228600</xdr:colOff>
      <xdr:row>40</xdr:row>
      <xdr:rowOff>9525</xdr:rowOff>
    </xdr:to>
    <xdr:sp macro="" textlink="">
      <xdr:nvSpPr>
        <xdr:cNvPr id="24" name="Text Box 12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2314575" y="4838700"/>
          <a:ext cx="3905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$8,000</a:t>
          </a:r>
        </a:p>
      </xdr:txBody>
    </xdr:sp>
    <xdr:clientData/>
  </xdr:twoCellAnchor>
  <xdr:twoCellAnchor>
    <xdr:from>
      <xdr:col>3</xdr:col>
      <xdr:colOff>457200</xdr:colOff>
      <xdr:row>50</xdr:row>
      <xdr:rowOff>9525</xdr:rowOff>
    </xdr:from>
    <xdr:to>
      <xdr:col>4</xdr:col>
      <xdr:colOff>323850</xdr:colOff>
      <xdr:row>51</xdr:row>
      <xdr:rowOff>9525</xdr:rowOff>
    </xdr:to>
    <xdr:sp macro="" textlink="">
      <xdr:nvSpPr>
        <xdr:cNvPr id="26" name="Text Box 13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2314575" y="6200775"/>
          <a:ext cx="4857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$9,000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6</xdr:col>
      <xdr:colOff>476250</xdr:colOff>
      <xdr:row>6</xdr:row>
      <xdr:rowOff>9525</xdr:rowOff>
    </xdr:from>
    <xdr:to>
      <xdr:col>7</xdr:col>
      <xdr:colOff>409575</xdr:colOff>
      <xdr:row>7</xdr:row>
      <xdr:rowOff>9525</xdr:rowOff>
    </xdr:to>
    <xdr:sp macro="" textlink="">
      <xdr:nvSpPr>
        <xdr:cNvPr id="27" name="Text Box 14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4191000" y="752475"/>
          <a:ext cx="5524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$10,000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6</xdr:col>
      <xdr:colOff>466725</xdr:colOff>
      <xdr:row>17</xdr:row>
      <xdr:rowOff>9525</xdr:rowOff>
    </xdr:from>
    <xdr:to>
      <xdr:col>7</xdr:col>
      <xdr:colOff>428625</xdr:colOff>
      <xdr:row>18</xdr:row>
      <xdr:rowOff>19050</xdr:rowOff>
    </xdr:to>
    <xdr:sp macro="" textlink="">
      <xdr:nvSpPr>
        <xdr:cNvPr id="28" name="Text Box 15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4181475" y="2114550"/>
          <a:ext cx="5810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$11,000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6</xdr:col>
      <xdr:colOff>476250</xdr:colOff>
      <xdr:row>28</xdr:row>
      <xdr:rowOff>19050</xdr:rowOff>
    </xdr:from>
    <xdr:to>
      <xdr:col>7</xdr:col>
      <xdr:colOff>533400</xdr:colOff>
      <xdr:row>29</xdr:row>
      <xdr:rowOff>19050</xdr:rowOff>
    </xdr:to>
    <xdr:sp macro="" textlink="">
      <xdr:nvSpPr>
        <xdr:cNvPr id="29" name="Text Box 16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4191000" y="3486150"/>
          <a:ext cx="6762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$12,000</a:t>
          </a:r>
        </a:p>
      </xdr:txBody>
    </xdr:sp>
    <xdr:clientData/>
  </xdr:twoCellAnchor>
  <xdr:twoCellAnchor>
    <xdr:from>
      <xdr:col>6</xdr:col>
      <xdr:colOff>476250</xdr:colOff>
      <xdr:row>39</xdr:row>
      <xdr:rowOff>9525</xdr:rowOff>
    </xdr:from>
    <xdr:to>
      <xdr:col>7</xdr:col>
      <xdr:colOff>438150</xdr:colOff>
      <xdr:row>40</xdr:row>
      <xdr:rowOff>9525</xdr:rowOff>
    </xdr:to>
    <xdr:sp macro="" textlink="">
      <xdr:nvSpPr>
        <xdr:cNvPr id="30" name="Text Box 17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4191000" y="4838700"/>
          <a:ext cx="5810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$13,000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6</xdr:col>
      <xdr:colOff>476250</xdr:colOff>
      <xdr:row>50</xdr:row>
      <xdr:rowOff>9525</xdr:rowOff>
    </xdr:from>
    <xdr:to>
      <xdr:col>7</xdr:col>
      <xdr:colOff>304800</xdr:colOff>
      <xdr:row>51</xdr:row>
      <xdr:rowOff>9525</xdr:rowOff>
    </xdr:to>
    <xdr:sp macro="" textlink="">
      <xdr:nvSpPr>
        <xdr:cNvPr id="31" name="Text Box 18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4191000" y="6200775"/>
          <a:ext cx="4476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$14,000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476250</xdr:colOff>
      <xdr:row>6</xdr:row>
      <xdr:rowOff>0</xdr:rowOff>
    </xdr:from>
    <xdr:to>
      <xdr:col>1</xdr:col>
      <xdr:colOff>447675</xdr:colOff>
      <xdr:row>7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476250" y="742950"/>
          <a:ext cx="5810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$15,000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457200</xdr:colOff>
      <xdr:row>17</xdr:row>
      <xdr:rowOff>0</xdr:rowOff>
    </xdr:from>
    <xdr:to>
      <xdr:col>1</xdr:col>
      <xdr:colOff>295275</xdr:colOff>
      <xdr:row>18</xdr:row>
      <xdr:rowOff>0</xdr:rowOff>
    </xdr:to>
    <xdr:sp macro="" textlink="">
      <xdr:nvSpPr>
        <xdr:cNvPr id="3" name="Text Box 4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457200" y="2105025"/>
          <a:ext cx="4476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$16,000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447675</xdr:colOff>
      <xdr:row>27</xdr:row>
      <xdr:rowOff>114300</xdr:rowOff>
    </xdr:from>
    <xdr:to>
      <xdr:col>1</xdr:col>
      <xdr:colOff>352425</xdr:colOff>
      <xdr:row>29</xdr:row>
      <xdr:rowOff>9525</xdr:rowOff>
    </xdr:to>
    <xdr:sp macro="" textlink="">
      <xdr:nvSpPr>
        <xdr:cNvPr id="4" name="Text Box 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447675" y="3457575"/>
          <a:ext cx="51435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$17,000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466725</xdr:colOff>
      <xdr:row>39</xdr:row>
      <xdr:rowOff>9525</xdr:rowOff>
    </xdr:from>
    <xdr:to>
      <xdr:col>1</xdr:col>
      <xdr:colOff>409575</xdr:colOff>
      <xdr:row>40</xdr:row>
      <xdr:rowOff>9525</xdr:rowOff>
    </xdr:to>
    <xdr:sp macro="" textlink="">
      <xdr:nvSpPr>
        <xdr:cNvPr id="6" name="Text Box 10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466725" y="4838700"/>
          <a:ext cx="5524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$18,000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466725</xdr:colOff>
      <xdr:row>50</xdr:row>
      <xdr:rowOff>19050</xdr:rowOff>
    </xdr:from>
    <xdr:to>
      <xdr:col>1</xdr:col>
      <xdr:colOff>390525</xdr:colOff>
      <xdr:row>51</xdr:row>
      <xdr:rowOff>19050</xdr:rowOff>
    </xdr:to>
    <xdr:sp macro="" textlink="">
      <xdr:nvSpPr>
        <xdr:cNvPr id="7" name="Text Box 13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466725" y="6210300"/>
          <a:ext cx="5334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$19,000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457200</xdr:colOff>
      <xdr:row>61</xdr:row>
      <xdr:rowOff>9525</xdr:rowOff>
    </xdr:from>
    <xdr:to>
      <xdr:col>1</xdr:col>
      <xdr:colOff>342900</xdr:colOff>
      <xdr:row>62</xdr:row>
      <xdr:rowOff>19050</xdr:rowOff>
    </xdr:to>
    <xdr:sp macro="" textlink="">
      <xdr:nvSpPr>
        <xdr:cNvPr id="8" name="Text Box 2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>
          <a:spLocks noChangeArrowheads="1"/>
        </xdr:cNvSpPr>
      </xdr:nvSpPr>
      <xdr:spPr bwMode="auto">
        <a:xfrm>
          <a:off x="457200" y="7562850"/>
          <a:ext cx="49530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$20,000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00</a:t>
          </a:r>
        </a:p>
      </xdr:txBody>
    </xdr:sp>
    <xdr:clientData/>
  </xdr:twoCellAnchor>
  <xdr:twoCellAnchor>
    <xdr:from>
      <xdr:col>3</xdr:col>
      <xdr:colOff>447675</xdr:colOff>
      <xdr:row>6</xdr:row>
      <xdr:rowOff>9525</xdr:rowOff>
    </xdr:from>
    <xdr:to>
      <xdr:col>4</xdr:col>
      <xdr:colOff>390525</xdr:colOff>
      <xdr:row>7</xdr:row>
      <xdr:rowOff>9525</xdr:rowOff>
    </xdr:to>
    <xdr:sp macro="" textlink="">
      <xdr:nvSpPr>
        <xdr:cNvPr id="9" name="Text Box 5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>
          <a:spLocks noChangeArrowheads="1"/>
        </xdr:cNvSpPr>
      </xdr:nvSpPr>
      <xdr:spPr bwMode="auto">
        <a:xfrm>
          <a:off x="2200275" y="752475"/>
          <a:ext cx="5524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$21,000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457200</xdr:colOff>
      <xdr:row>17</xdr:row>
      <xdr:rowOff>9525</xdr:rowOff>
    </xdr:from>
    <xdr:to>
      <xdr:col>4</xdr:col>
      <xdr:colOff>323850</xdr:colOff>
      <xdr:row>18</xdr:row>
      <xdr:rowOff>9525</xdr:rowOff>
    </xdr:to>
    <xdr:sp macro="" textlink="">
      <xdr:nvSpPr>
        <xdr:cNvPr id="10" name="Text Box 7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>
          <a:spLocks noChangeArrowheads="1"/>
        </xdr:cNvSpPr>
      </xdr:nvSpPr>
      <xdr:spPr bwMode="auto">
        <a:xfrm>
          <a:off x="2209800" y="2114550"/>
          <a:ext cx="4762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$22,000</a:t>
          </a:r>
        </a:p>
      </xdr:txBody>
    </xdr:sp>
    <xdr:clientData/>
  </xdr:twoCellAnchor>
  <xdr:twoCellAnchor>
    <xdr:from>
      <xdr:col>3</xdr:col>
      <xdr:colOff>457200</xdr:colOff>
      <xdr:row>28</xdr:row>
      <xdr:rowOff>9525</xdr:rowOff>
    </xdr:from>
    <xdr:to>
      <xdr:col>4</xdr:col>
      <xdr:colOff>314325</xdr:colOff>
      <xdr:row>29</xdr:row>
      <xdr:rowOff>9525</xdr:rowOff>
    </xdr:to>
    <xdr:sp macro="" textlink="">
      <xdr:nvSpPr>
        <xdr:cNvPr id="11" name="Text Box 11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>
          <a:spLocks noChangeArrowheads="1"/>
        </xdr:cNvSpPr>
      </xdr:nvSpPr>
      <xdr:spPr bwMode="auto">
        <a:xfrm>
          <a:off x="2209800" y="3476625"/>
          <a:ext cx="4667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$23,000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466725</xdr:colOff>
      <xdr:row>39</xdr:row>
      <xdr:rowOff>9525</xdr:rowOff>
    </xdr:from>
    <xdr:to>
      <xdr:col>4</xdr:col>
      <xdr:colOff>342900</xdr:colOff>
      <xdr:row>40</xdr:row>
      <xdr:rowOff>9525</xdr:rowOff>
    </xdr:to>
    <xdr:sp macro="" textlink="">
      <xdr:nvSpPr>
        <xdr:cNvPr id="12" name="Text Box 14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>
          <a:spLocks noChangeArrowheads="1"/>
        </xdr:cNvSpPr>
      </xdr:nvSpPr>
      <xdr:spPr bwMode="auto">
        <a:xfrm>
          <a:off x="2219325" y="4838700"/>
          <a:ext cx="4857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$24,000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447675</xdr:colOff>
      <xdr:row>50</xdr:row>
      <xdr:rowOff>9525</xdr:rowOff>
    </xdr:from>
    <xdr:to>
      <xdr:col>4</xdr:col>
      <xdr:colOff>342900</xdr:colOff>
      <xdr:row>51</xdr:row>
      <xdr:rowOff>19050</xdr:rowOff>
    </xdr:to>
    <xdr:sp macro="" textlink="">
      <xdr:nvSpPr>
        <xdr:cNvPr id="13" name="Text Box 3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>
          <a:spLocks noChangeArrowheads="1"/>
        </xdr:cNvSpPr>
      </xdr:nvSpPr>
      <xdr:spPr bwMode="auto">
        <a:xfrm>
          <a:off x="2200275" y="6200775"/>
          <a:ext cx="5048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$25,000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447675</xdr:colOff>
      <xdr:row>61</xdr:row>
      <xdr:rowOff>9525</xdr:rowOff>
    </xdr:from>
    <xdr:to>
      <xdr:col>4</xdr:col>
      <xdr:colOff>342900</xdr:colOff>
      <xdr:row>62</xdr:row>
      <xdr:rowOff>9525</xdr:rowOff>
    </xdr:to>
    <xdr:sp macro="" textlink="">
      <xdr:nvSpPr>
        <xdr:cNvPr id="14" name="Text Box 6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>
          <a:spLocks noChangeArrowheads="1"/>
        </xdr:cNvSpPr>
      </xdr:nvSpPr>
      <xdr:spPr bwMode="auto">
        <a:xfrm>
          <a:off x="2200275" y="7562850"/>
          <a:ext cx="504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$26,000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6</xdr:col>
      <xdr:colOff>457200</xdr:colOff>
      <xdr:row>6</xdr:row>
      <xdr:rowOff>9525</xdr:rowOff>
    </xdr:from>
    <xdr:to>
      <xdr:col>7</xdr:col>
      <xdr:colOff>333375</xdr:colOff>
      <xdr:row>7</xdr:row>
      <xdr:rowOff>9525</xdr:rowOff>
    </xdr:to>
    <xdr:sp macro="" textlink="">
      <xdr:nvSpPr>
        <xdr:cNvPr id="15" name="Text Box 8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>
          <a:spLocks noChangeArrowheads="1"/>
        </xdr:cNvSpPr>
      </xdr:nvSpPr>
      <xdr:spPr bwMode="auto">
        <a:xfrm>
          <a:off x="4038600" y="752475"/>
          <a:ext cx="4857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$27,000</a:t>
          </a:r>
        </a:p>
      </xdr:txBody>
    </xdr:sp>
    <xdr:clientData/>
  </xdr:twoCellAnchor>
  <xdr:twoCellAnchor editAs="oneCell">
    <xdr:from>
      <xdr:col>6</xdr:col>
      <xdr:colOff>457200</xdr:colOff>
      <xdr:row>17</xdr:row>
      <xdr:rowOff>9525</xdr:rowOff>
    </xdr:from>
    <xdr:to>
      <xdr:col>7</xdr:col>
      <xdr:colOff>361950</xdr:colOff>
      <xdr:row>18</xdr:row>
      <xdr:rowOff>9525</xdr:rowOff>
    </xdr:to>
    <xdr:sp macro="" textlink="">
      <xdr:nvSpPr>
        <xdr:cNvPr id="16" name="Text Box 12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>
          <a:spLocks noChangeArrowheads="1"/>
        </xdr:cNvSpPr>
      </xdr:nvSpPr>
      <xdr:spPr bwMode="auto">
        <a:xfrm>
          <a:off x="4038600" y="2114550"/>
          <a:ext cx="5143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$28,000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6</xdr:col>
      <xdr:colOff>466725</xdr:colOff>
      <xdr:row>28</xdr:row>
      <xdr:rowOff>9525</xdr:rowOff>
    </xdr:from>
    <xdr:to>
      <xdr:col>7</xdr:col>
      <xdr:colOff>409575</xdr:colOff>
      <xdr:row>29</xdr:row>
      <xdr:rowOff>9525</xdr:rowOff>
    </xdr:to>
    <xdr:sp macro="" textlink="">
      <xdr:nvSpPr>
        <xdr:cNvPr id="17" name="Text Box 15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>
          <a:spLocks noChangeArrowheads="1"/>
        </xdr:cNvSpPr>
      </xdr:nvSpPr>
      <xdr:spPr bwMode="auto">
        <a:xfrm>
          <a:off x="4048125" y="3476625"/>
          <a:ext cx="5524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$29,000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6</xdr:col>
      <xdr:colOff>466725</xdr:colOff>
      <xdr:row>39</xdr:row>
      <xdr:rowOff>9525</xdr:rowOff>
    </xdr:from>
    <xdr:to>
      <xdr:col>7</xdr:col>
      <xdr:colOff>438150</xdr:colOff>
      <xdr:row>40</xdr:row>
      <xdr:rowOff>9525</xdr:rowOff>
    </xdr:to>
    <xdr:sp macro="" textlink="">
      <xdr:nvSpPr>
        <xdr:cNvPr id="18" name="Text Box 16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>
          <a:spLocks noChangeArrowheads="1"/>
        </xdr:cNvSpPr>
      </xdr:nvSpPr>
      <xdr:spPr bwMode="auto">
        <a:xfrm>
          <a:off x="4048125" y="4838700"/>
          <a:ext cx="5810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$30,000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6</xdr:col>
      <xdr:colOff>466725</xdr:colOff>
      <xdr:row>50</xdr:row>
      <xdr:rowOff>9525</xdr:rowOff>
    </xdr:from>
    <xdr:to>
      <xdr:col>7</xdr:col>
      <xdr:colOff>304800</xdr:colOff>
      <xdr:row>51</xdr:row>
      <xdr:rowOff>9525</xdr:rowOff>
    </xdr:to>
    <xdr:sp macro="" textlink="">
      <xdr:nvSpPr>
        <xdr:cNvPr id="19" name="Text Box 17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>
          <a:spLocks noChangeArrowheads="1"/>
        </xdr:cNvSpPr>
      </xdr:nvSpPr>
      <xdr:spPr bwMode="auto">
        <a:xfrm>
          <a:off x="4048125" y="6200775"/>
          <a:ext cx="4476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$31,000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6</xdr:col>
      <xdr:colOff>428625</xdr:colOff>
      <xdr:row>60</xdr:row>
      <xdr:rowOff>114300</xdr:rowOff>
    </xdr:from>
    <xdr:to>
      <xdr:col>7</xdr:col>
      <xdr:colOff>333375</xdr:colOff>
      <xdr:row>62</xdr:row>
      <xdr:rowOff>9525</xdr:rowOff>
    </xdr:to>
    <xdr:sp macro="" textlink="">
      <xdr:nvSpPr>
        <xdr:cNvPr id="20" name="Text Box 18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>
          <a:spLocks noChangeArrowheads="1"/>
        </xdr:cNvSpPr>
      </xdr:nvSpPr>
      <xdr:spPr bwMode="auto">
        <a:xfrm>
          <a:off x="4010025" y="7543800"/>
          <a:ext cx="51435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$32,000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438150</xdr:colOff>
      <xdr:row>6</xdr:row>
      <xdr:rowOff>9525</xdr:rowOff>
    </xdr:from>
    <xdr:to>
      <xdr:col>1</xdr:col>
      <xdr:colOff>381000</xdr:colOff>
      <xdr:row>7</xdr:row>
      <xdr:rowOff>9525</xdr:rowOff>
    </xdr:to>
    <xdr:sp macro="" textlink="">
      <xdr:nvSpPr>
        <xdr:cNvPr id="2" name="Text Box 1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438150" y="752475"/>
          <a:ext cx="5524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$33,000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438150</xdr:colOff>
      <xdr:row>17</xdr:row>
      <xdr:rowOff>9525</xdr:rowOff>
    </xdr:from>
    <xdr:to>
      <xdr:col>1</xdr:col>
      <xdr:colOff>361950</xdr:colOff>
      <xdr:row>18</xdr:row>
      <xdr:rowOff>9525</xdr:rowOff>
    </xdr:to>
    <xdr:sp macro="" textlink="">
      <xdr:nvSpPr>
        <xdr:cNvPr id="3" name="Text Box 1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438150" y="2114550"/>
          <a:ext cx="5334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$34,000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438150</xdr:colOff>
      <xdr:row>28</xdr:row>
      <xdr:rowOff>9525</xdr:rowOff>
    </xdr:from>
    <xdr:to>
      <xdr:col>1</xdr:col>
      <xdr:colOff>323850</xdr:colOff>
      <xdr:row>29</xdr:row>
      <xdr:rowOff>19050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438150" y="3476625"/>
          <a:ext cx="49530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$35,000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00</a:t>
          </a:r>
        </a:p>
      </xdr:txBody>
    </xdr:sp>
    <xdr:clientData/>
  </xdr:twoCellAnchor>
  <xdr:twoCellAnchor>
    <xdr:from>
      <xdr:col>0</xdr:col>
      <xdr:colOff>457200</xdr:colOff>
      <xdr:row>39</xdr:row>
      <xdr:rowOff>9525</xdr:rowOff>
    </xdr:from>
    <xdr:to>
      <xdr:col>1</xdr:col>
      <xdr:colOff>400050</xdr:colOff>
      <xdr:row>40</xdr:row>
      <xdr:rowOff>9525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457200" y="4838700"/>
          <a:ext cx="5524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$36,000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438150</xdr:colOff>
      <xdr:row>50</xdr:row>
      <xdr:rowOff>9525</xdr:rowOff>
    </xdr:from>
    <xdr:to>
      <xdr:col>1</xdr:col>
      <xdr:colOff>304800</xdr:colOff>
      <xdr:row>51</xdr:row>
      <xdr:rowOff>9525</xdr:rowOff>
    </xdr:to>
    <xdr:sp macro="" textlink="">
      <xdr:nvSpPr>
        <xdr:cNvPr id="7" name="Text Box 7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438150" y="6200775"/>
          <a:ext cx="4762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$37,000</a:t>
          </a:r>
        </a:p>
      </xdr:txBody>
    </xdr:sp>
    <xdr:clientData/>
  </xdr:twoCellAnchor>
  <xdr:twoCellAnchor>
    <xdr:from>
      <xdr:col>0</xdr:col>
      <xdr:colOff>428625</xdr:colOff>
      <xdr:row>61</xdr:row>
      <xdr:rowOff>9525</xdr:rowOff>
    </xdr:from>
    <xdr:to>
      <xdr:col>1</xdr:col>
      <xdr:colOff>285750</xdr:colOff>
      <xdr:row>62</xdr:row>
      <xdr:rowOff>9525</xdr:rowOff>
    </xdr:to>
    <xdr:sp macro="" textlink="">
      <xdr:nvSpPr>
        <xdr:cNvPr id="9" name="Text Box 11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428625" y="7562850"/>
          <a:ext cx="4667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$38,000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457200</xdr:colOff>
      <xdr:row>6</xdr:row>
      <xdr:rowOff>9525</xdr:rowOff>
    </xdr:from>
    <xdr:to>
      <xdr:col>4</xdr:col>
      <xdr:colOff>333375</xdr:colOff>
      <xdr:row>7</xdr:row>
      <xdr:rowOff>9525</xdr:rowOff>
    </xdr:to>
    <xdr:sp macro="" textlink="">
      <xdr:nvSpPr>
        <xdr:cNvPr id="10" name="Text Box 14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2286000" y="752475"/>
          <a:ext cx="4857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$39,000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447675</xdr:colOff>
      <xdr:row>17</xdr:row>
      <xdr:rowOff>9525</xdr:rowOff>
    </xdr:from>
    <xdr:to>
      <xdr:col>4</xdr:col>
      <xdr:colOff>342900</xdr:colOff>
      <xdr:row>18</xdr:row>
      <xdr:rowOff>19050</xdr:rowOff>
    </xdr:to>
    <xdr:sp macro="" textlink="">
      <xdr:nvSpPr>
        <xdr:cNvPr id="11" name="Text Box 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2276475" y="2114550"/>
          <a:ext cx="5048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$40,000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457200</xdr:colOff>
      <xdr:row>28</xdr:row>
      <xdr:rowOff>9525</xdr:rowOff>
    </xdr:from>
    <xdr:to>
      <xdr:col>4</xdr:col>
      <xdr:colOff>352425</xdr:colOff>
      <xdr:row>29</xdr:row>
      <xdr:rowOff>9525</xdr:rowOff>
    </xdr:to>
    <xdr:sp macro="" textlink="">
      <xdr:nvSpPr>
        <xdr:cNvPr id="12" name="Text Box 6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2286000" y="3476625"/>
          <a:ext cx="504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$41,000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438150</xdr:colOff>
      <xdr:row>39</xdr:row>
      <xdr:rowOff>9525</xdr:rowOff>
    </xdr:from>
    <xdr:to>
      <xdr:col>4</xdr:col>
      <xdr:colOff>314325</xdr:colOff>
      <xdr:row>40</xdr:row>
      <xdr:rowOff>9525</xdr:rowOff>
    </xdr:to>
    <xdr:sp macro="" textlink="">
      <xdr:nvSpPr>
        <xdr:cNvPr id="13" name="Text Box 8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2266950" y="4838700"/>
          <a:ext cx="4857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$42,000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3,000</a:t>
          </a:r>
        </a:p>
      </xdr:txBody>
    </xdr:sp>
    <xdr:clientData/>
  </xdr:twoCellAnchor>
  <xdr:twoCellAnchor editAs="oneCell">
    <xdr:from>
      <xdr:col>3</xdr:col>
      <xdr:colOff>438150</xdr:colOff>
      <xdr:row>50</xdr:row>
      <xdr:rowOff>9525</xdr:rowOff>
    </xdr:from>
    <xdr:to>
      <xdr:col>4</xdr:col>
      <xdr:colOff>342900</xdr:colOff>
      <xdr:row>51</xdr:row>
      <xdr:rowOff>9525</xdr:rowOff>
    </xdr:to>
    <xdr:sp macro="" textlink="">
      <xdr:nvSpPr>
        <xdr:cNvPr id="14" name="Text Box 12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2266950" y="6200775"/>
          <a:ext cx="5143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$43,000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438150</xdr:colOff>
      <xdr:row>61</xdr:row>
      <xdr:rowOff>9525</xdr:rowOff>
    </xdr:from>
    <xdr:to>
      <xdr:col>4</xdr:col>
      <xdr:colOff>381000</xdr:colOff>
      <xdr:row>62</xdr:row>
      <xdr:rowOff>9525</xdr:rowOff>
    </xdr:to>
    <xdr:sp macro="" textlink="">
      <xdr:nvSpPr>
        <xdr:cNvPr id="15" name="Text Box 15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2266950" y="7562850"/>
          <a:ext cx="5524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$44,000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6</xdr:col>
      <xdr:colOff>438150</xdr:colOff>
      <xdr:row>6</xdr:row>
      <xdr:rowOff>9525</xdr:rowOff>
    </xdr:from>
    <xdr:to>
      <xdr:col>7</xdr:col>
      <xdr:colOff>409575</xdr:colOff>
      <xdr:row>7</xdr:row>
      <xdr:rowOff>9525</xdr:rowOff>
    </xdr:to>
    <xdr:sp macro="" textlink="">
      <xdr:nvSpPr>
        <xdr:cNvPr id="17" name="Text Box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 txBox="1">
          <a:spLocks noChangeArrowheads="1"/>
        </xdr:cNvSpPr>
      </xdr:nvSpPr>
      <xdr:spPr bwMode="auto">
        <a:xfrm>
          <a:off x="4095750" y="752475"/>
          <a:ext cx="5810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$45,000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6</xdr:col>
      <xdr:colOff>447675</xdr:colOff>
      <xdr:row>17</xdr:row>
      <xdr:rowOff>9525</xdr:rowOff>
    </xdr:from>
    <xdr:to>
      <xdr:col>7</xdr:col>
      <xdr:colOff>333375</xdr:colOff>
      <xdr:row>18</xdr:row>
      <xdr:rowOff>19050</xdr:rowOff>
    </xdr:to>
    <xdr:sp macro="" textlink="">
      <xdr:nvSpPr>
        <xdr:cNvPr id="18" name="Text Box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 txBox="1">
          <a:spLocks noChangeArrowheads="1"/>
        </xdr:cNvSpPr>
      </xdr:nvSpPr>
      <xdr:spPr bwMode="auto">
        <a:xfrm>
          <a:off x="4105275" y="2114550"/>
          <a:ext cx="49530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$46,000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00</a:t>
          </a:r>
        </a:p>
      </xdr:txBody>
    </xdr:sp>
    <xdr:clientData/>
  </xdr:twoCellAnchor>
  <xdr:twoCellAnchor>
    <xdr:from>
      <xdr:col>6</xdr:col>
      <xdr:colOff>447675</xdr:colOff>
      <xdr:row>28</xdr:row>
      <xdr:rowOff>9525</xdr:rowOff>
    </xdr:from>
    <xdr:to>
      <xdr:col>7</xdr:col>
      <xdr:colOff>342900</xdr:colOff>
      <xdr:row>29</xdr:row>
      <xdr:rowOff>19050</xdr:rowOff>
    </xdr:to>
    <xdr:sp macro="" textlink="">
      <xdr:nvSpPr>
        <xdr:cNvPr id="19" name="Text Box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 txBox="1">
          <a:spLocks noChangeArrowheads="1"/>
        </xdr:cNvSpPr>
      </xdr:nvSpPr>
      <xdr:spPr bwMode="auto">
        <a:xfrm>
          <a:off x="4105275" y="3476625"/>
          <a:ext cx="5048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$47,000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6</xdr:col>
      <xdr:colOff>447675</xdr:colOff>
      <xdr:row>39</xdr:row>
      <xdr:rowOff>9525</xdr:rowOff>
    </xdr:from>
    <xdr:to>
      <xdr:col>7</xdr:col>
      <xdr:colOff>342900</xdr:colOff>
      <xdr:row>40</xdr:row>
      <xdr:rowOff>19050</xdr:rowOff>
    </xdr:to>
    <xdr:sp macro="" textlink="">
      <xdr:nvSpPr>
        <xdr:cNvPr id="20" name="Text Box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 txBox="1">
          <a:spLocks noChangeArrowheads="1"/>
        </xdr:cNvSpPr>
      </xdr:nvSpPr>
      <xdr:spPr bwMode="auto">
        <a:xfrm>
          <a:off x="4105275" y="4838700"/>
          <a:ext cx="5048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$48,000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6</xdr:col>
      <xdr:colOff>457200</xdr:colOff>
      <xdr:row>50</xdr:row>
      <xdr:rowOff>9525</xdr:rowOff>
    </xdr:from>
    <xdr:to>
      <xdr:col>7</xdr:col>
      <xdr:colOff>352425</xdr:colOff>
      <xdr:row>51</xdr:row>
      <xdr:rowOff>19050</xdr:rowOff>
    </xdr:to>
    <xdr:sp macro="" textlink="">
      <xdr:nvSpPr>
        <xdr:cNvPr id="21" name="Text Box 21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 txBox="1">
          <a:spLocks noChangeArrowheads="1"/>
        </xdr:cNvSpPr>
      </xdr:nvSpPr>
      <xdr:spPr bwMode="auto">
        <a:xfrm>
          <a:off x="4114800" y="6200775"/>
          <a:ext cx="5048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$49,000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6</xdr:col>
      <xdr:colOff>428625</xdr:colOff>
      <xdr:row>61</xdr:row>
      <xdr:rowOff>19050</xdr:rowOff>
    </xdr:from>
    <xdr:to>
      <xdr:col>7</xdr:col>
      <xdr:colOff>323850</xdr:colOff>
      <xdr:row>62</xdr:row>
      <xdr:rowOff>28575</xdr:rowOff>
    </xdr:to>
    <xdr:sp macro="" textlink="">
      <xdr:nvSpPr>
        <xdr:cNvPr id="23" name="Text Box 21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 txBox="1">
          <a:spLocks noChangeArrowheads="1"/>
        </xdr:cNvSpPr>
      </xdr:nvSpPr>
      <xdr:spPr bwMode="auto">
        <a:xfrm>
          <a:off x="4086225" y="7572375"/>
          <a:ext cx="5048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$50,000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438150</xdr:colOff>
      <xdr:row>6</xdr:row>
      <xdr:rowOff>0</xdr:rowOff>
    </xdr:from>
    <xdr:to>
      <xdr:col>1</xdr:col>
      <xdr:colOff>333375</xdr:colOff>
      <xdr:row>7</xdr:row>
      <xdr:rowOff>9525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438150" y="742950"/>
          <a:ext cx="5048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$51,000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438150</xdr:colOff>
      <xdr:row>17</xdr:row>
      <xdr:rowOff>9525</xdr:rowOff>
    </xdr:from>
    <xdr:to>
      <xdr:col>1</xdr:col>
      <xdr:colOff>333375</xdr:colOff>
      <xdr:row>18</xdr:row>
      <xdr:rowOff>19050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 bwMode="auto">
        <a:xfrm>
          <a:off x="438150" y="2114550"/>
          <a:ext cx="5048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$52,000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419100</xdr:colOff>
      <xdr:row>28</xdr:row>
      <xdr:rowOff>9525</xdr:rowOff>
    </xdr:from>
    <xdr:to>
      <xdr:col>1</xdr:col>
      <xdr:colOff>314325</xdr:colOff>
      <xdr:row>29</xdr:row>
      <xdr:rowOff>19050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 bwMode="auto">
        <a:xfrm>
          <a:off x="419100" y="3476625"/>
          <a:ext cx="5048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$53,000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438150</xdr:colOff>
      <xdr:row>39</xdr:row>
      <xdr:rowOff>9525</xdr:rowOff>
    </xdr:from>
    <xdr:to>
      <xdr:col>1</xdr:col>
      <xdr:colOff>333375</xdr:colOff>
      <xdr:row>40</xdr:row>
      <xdr:rowOff>19050</xdr:rowOff>
    </xdr:to>
    <xdr:sp macro="" textlink="">
      <xdr:nvSpPr>
        <xdr:cNvPr id="5" name="Text Box 3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 bwMode="auto">
        <a:xfrm>
          <a:off x="438150" y="4838700"/>
          <a:ext cx="5048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$54,000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438150</xdr:colOff>
      <xdr:row>50</xdr:row>
      <xdr:rowOff>9525</xdr:rowOff>
    </xdr:from>
    <xdr:to>
      <xdr:col>1</xdr:col>
      <xdr:colOff>333375</xdr:colOff>
      <xdr:row>51</xdr:row>
      <xdr:rowOff>19050</xdr:rowOff>
    </xdr:to>
    <xdr:sp macro="" textlink="">
      <xdr:nvSpPr>
        <xdr:cNvPr id="6" name="Text Box 3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 bwMode="auto">
        <a:xfrm>
          <a:off x="438150" y="6200775"/>
          <a:ext cx="5048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$55,000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447675</xdr:colOff>
      <xdr:row>61</xdr:row>
      <xdr:rowOff>9525</xdr:rowOff>
    </xdr:from>
    <xdr:to>
      <xdr:col>1</xdr:col>
      <xdr:colOff>342900</xdr:colOff>
      <xdr:row>62</xdr:row>
      <xdr:rowOff>19050</xdr:rowOff>
    </xdr:to>
    <xdr:sp macro="" textlink="">
      <xdr:nvSpPr>
        <xdr:cNvPr id="7" name="Text Box 3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 bwMode="auto">
        <a:xfrm>
          <a:off x="447675" y="7562850"/>
          <a:ext cx="5048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$56,000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428625</xdr:colOff>
      <xdr:row>6</xdr:row>
      <xdr:rowOff>9525</xdr:rowOff>
    </xdr:from>
    <xdr:to>
      <xdr:col>4</xdr:col>
      <xdr:colOff>323850</xdr:colOff>
      <xdr:row>7</xdr:row>
      <xdr:rowOff>19050</xdr:rowOff>
    </xdr:to>
    <xdr:sp macro="" textlink="">
      <xdr:nvSpPr>
        <xdr:cNvPr id="8" name="Text Box 3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 bwMode="auto">
        <a:xfrm>
          <a:off x="2257425" y="752475"/>
          <a:ext cx="5048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$57,000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428625</xdr:colOff>
      <xdr:row>17</xdr:row>
      <xdr:rowOff>9525</xdr:rowOff>
    </xdr:from>
    <xdr:to>
      <xdr:col>4</xdr:col>
      <xdr:colOff>323850</xdr:colOff>
      <xdr:row>18</xdr:row>
      <xdr:rowOff>19050</xdr:rowOff>
    </xdr:to>
    <xdr:sp macro="" textlink="">
      <xdr:nvSpPr>
        <xdr:cNvPr id="9" name="Text Box 3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2257425" y="2114550"/>
          <a:ext cx="5048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$58,000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438150</xdr:colOff>
      <xdr:row>28</xdr:row>
      <xdr:rowOff>9525</xdr:rowOff>
    </xdr:from>
    <xdr:to>
      <xdr:col>4</xdr:col>
      <xdr:colOff>333375</xdr:colOff>
      <xdr:row>29</xdr:row>
      <xdr:rowOff>19050</xdr:rowOff>
    </xdr:to>
    <xdr:sp macro="" textlink="">
      <xdr:nvSpPr>
        <xdr:cNvPr id="10" name="Text Box 3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 bwMode="auto">
        <a:xfrm>
          <a:off x="2266950" y="3476625"/>
          <a:ext cx="5048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$59,000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428625</xdr:colOff>
      <xdr:row>39</xdr:row>
      <xdr:rowOff>9525</xdr:rowOff>
    </xdr:from>
    <xdr:to>
      <xdr:col>4</xdr:col>
      <xdr:colOff>323850</xdr:colOff>
      <xdr:row>40</xdr:row>
      <xdr:rowOff>19050</xdr:rowOff>
    </xdr:to>
    <xdr:sp macro="" textlink="">
      <xdr:nvSpPr>
        <xdr:cNvPr id="11" name="Text Box 3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 bwMode="auto">
        <a:xfrm>
          <a:off x="2257425" y="4838700"/>
          <a:ext cx="5048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$60,000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419100</xdr:colOff>
      <xdr:row>50</xdr:row>
      <xdr:rowOff>9525</xdr:rowOff>
    </xdr:from>
    <xdr:to>
      <xdr:col>4</xdr:col>
      <xdr:colOff>314325</xdr:colOff>
      <xdr:row>51</xdr:row>
      <xdr:rowOff>19050</xdr:rowOff>
    </xdr:to>
    <xdr:sp macro="" textlink="">
      <xdr:nvSpPr>
        <xdr:cNvPr id="12" name="Text Box 3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>
          <a:spLocks noChangeArrowheads="1"/>
        </xdr:cNvSpPr>
      </xdr:nvSpPr>
      <xdr:spPr bwMode="auto">
        <a:xfrm>
          <a:off x="2247900" y="6200775"/>
          <a:ext cx="5048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$61,000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419100</xdr:colOff>
      <xdr:row>61</xdr:row>
      <xdr:rowOff>9525</xdr:rowOff>
    </xdr:from>
    <xdr:to>
      <xdr:col>4</xdr:col>
      <xdr:colOff>314325</xdr:colOff>
      <xdr:row>62</xdr:row>
      <xdr:rowOff>19050</xdr:rowOff>
    </xdr:to>
    <xdr:sp macro="" textlink="">
      <xdr:nvSpPr>
        <xdr:cNvPr id="13" name="Text Box 3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 bwMode="auto">
        <a:xfrm>
          <a:off x="2247900" y="7562850"/>
          <a:ext cx="5048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$62,000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6</xdr:col>
      <xdr:colOff>438150</xdr:colOff>
      <xdr:row>6</xdr:row>
      <xdr:rowOff>9525</xdr:rowOff>
    </xdr:from>
    <xdr:to>
      <xdr:col>7</xdr:col>
      <xdr:colOff>333375</xdr:colOff>
      <xdr:row>7</xdr:row>
      <xdr:rowOff>19050</xdr:rowOff>
    </xdr:to>
    <xdr:sp macro="" textlink="">
      <xdr:nvSpPr>
        <xdr:cNvPr id="14" name="Text Box 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>
          <a:spLocks noChangeArrowheads="1"/>
        </xdr:cNvSpPr>
      </xdr:nvSpPr>
      <xdr:spPr bwMode="auto">
        <a:xfrm>
          <a:off x="4095750" y="752475"/>
          <a:ext cx="5048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$63,000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6</xdr:col>
      <xdr:colOff>438150</xdr:colOff>
      <xdr:row>17</xdr:row>
      <xdr:rowOff>9525</xdr:rowOff>
    </xdr:from>
    <xdr:to>
      <xdr:col>7</xdr:col>
      <xdr:colOff>333375</xdr:colOff>
      <xdr:row>18</xdr:row>
      <xdr:rowOff>19050</xdr:rowOff>
    </xdr:to>
    <xdr:sp macro="" textlink="">
      <xdr:nvSpPr>
        <xdr:cNvPr id="15" name="Text Box 3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 txBox="1">
          <a:spLocks noChangeArrowheads="1"/>
        </xdr:cNvSpPr>
      </xdr:nvSpPr>
      <xdr:spPr bwMode="auto">
        <a:xfrm>
          <a:off x="4095750" y="2114550"/>
          <a:ext cx="5048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$64,000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6</xdr:col>
      <xdr:colOff>438150</xdr:colOff>
      <xdr:row>28</xdr:row>
      <xdr:rowOff>9525</xdr:rowOff>
    </xdr:from>
    <xdr:to>
      <xdr:col>7</xdr:col>
      <xdr:colOff>333375</xdr:colOff>
      <xdr:row>29</xdr:row>
      <xdr:rowOff>19050</xdr:rowOff>
    </xdr:to>
    <xdr:sp macro="" textlink="">
      <xdr:nvSpPr>
        <xdr:cNvPr id="16" name="Text Box 3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 txBox="1">
          <a:spLocks noChangeArrowheads="1"/>
        </xdr:cNvSpPr>
      </xdr:nvSpPr>
      <xdr:spPr bwMode="auto">
        <a:xfrm>
          <a:off x="4095750" y="3476625"/>
          <a:ext cx="5048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$65,000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6</xdr:col>
      <xdr:colOff>447675</xdr:colOff>
      <xdr:row>39</xdr:row>
      <xdr:rowOff>9525</xdr:rowOff>
    </xdr:from>
    <xdr:to>
      <xdr:col>7</xdr:col>
      <xdr:colOff>342900</xdr:colOff>
      <xdr:row>40</xdr:row>
      <xdr:rowOff>19050</xdr:rowOff>
    </xdr:to>
    <xdr:sp macro="" textlink="">
      <xdr:nvSpPr>
        <xdr:cNvPr id="17" name="Text Box 3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 txBox="1">
          <a:spLocks noChangeArrowheads="1"/>
        </xdr:cNvSpPr>
      </xdr:nvSpPr>
      <xdr:spPr bwMode="auto">
        <a:xfrm>
          <a:off x="4105275" y="4838700"/>
          <a:ext cx="5048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$66,000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6</xdr:col>
      <xdr:colOff>438150</xdr:colOff>
      <xdr:row>50</xdr:row>
      <xdr:rowOff>9525</xdr:rowOff>
    </xdr:from>
    <xdr:to>
      <xdr:col>7</xdr:col>
      <xdr:colOff>333375</xdr:colOff>
      <xdr:row>51</xdr:row>
      <xdr:rowOff>19050</xdr:rowOff>
    </xdr:to>
    <xdr:sp macro="" textlink="">
      <xdr:nvSpPr>
        <xdr:cNvPr id="18" name="Text Box 3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 txBox="1">
          <a:spLocks noChangeArrowheads="1"/>
        </xdr:cNvSpPr>
      </xdr:nvSpPr>
      <xdr:spPr bwMode="auto">
        <a:xfrm>
          <a:off x="4095750" y="6200775"/>
          <a:ext cx="5048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$67,000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6</xdr:col>
      <xdr:colOff>419100</xdr:colOff>
      <xdr:row>61</xdr:row>
      <xdr:rowOff>9525</xdr:rowOff>
    </xdr:from>
    <xdr:to>
      <xdr:col>7</xdr:col>
      <xdr:colOff>314325</xdr:colOff>
      <xdr:row>62</xdr:row>
      <xdr:rowOff>19050</xdr:rowOff>
    </xdr:to>
    <xdr:sp macro="" textlink="">
      <xdr:nvSpPr>
        <xdr:cNvPr id="19" name="Text Box 3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 txBox="1">
          <a:spLocks noChangeArrowheads="1"/>
        </xdr:cNvSpPr>
      </xdr:nvSpPr>
      <xdr:spPr bwMode="auto">
        <a:xfrm>
          <a:off x="4076700" y="7562850"/>
          <a:ext cx="5048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$68,000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438150</xdr:colOff>
      <xdr:row>6</xdr:row>
      <xdr:rowOff>9525</xdr:rowOff>
    </xdr:from>
    <xdr:to>
      <xdr:col>1</xdr:col>
      <xdr:colOff>333375</xdr:colOff>
      <xdr:row>7</xdr:row>
      <xdr:rowOff>19050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>
          <a:spLocks noChangeArrowheads="1"/>
        </xdr:cNvSpPr>
      </xdr:nvSpPr>
      <xdr:spPr bwMode="auto">
        <a:xfrm>
          <a:off x="438150" y="752475"/>
          <a:ext cx="5048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$69,000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428625</xdr:colOff>
      <xdr:row>17</xdr:row>
      <xdr:rowOff>9525</xdr:rowOff>
    </xdr:from>
    <xdr:to>
      <xdr:col>1</xdr:col>
      <xdr:colOff>323850</xdr:colOff>
      <xdr:row>18</xdr:row>
      <xdr:rowOff>19050</xdr:rowOff>
    </xdr:to>
    <xdr:sp macro="" textlink="">
      <xdr:nvSpPr>
        <xdr:cNvPr id="5" name="Text Box 3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>
          <a:spLocks noChangeArrowheads="1"/>
        </xdr:cNvSpPr>
      </xdr:nvSpPr>
      <xdr:spPr bwMode="auto">
        <a:xfrm>
          <a:off x="428625" y="2114550"/>
          <a:ext cx="5048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$70,000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447675</xdr:colOff>
      <xdr:row>28</xdr:row>
      <xdr:rowOff>9525</xdr:rowOff>
    </xdr:from>
    <xdr:to>
      <xdr:col>1</xdr:col>
      <xdr:colOff>342900</xdr:colOff>
      <xdr:row>29</xdr:row>
      <xdr:rowOff>19050</xdr:rowOff>
    </xdr:to>
    <xdr:sp macro="" textlink="">
      <xdr:nvSpPr>
        <xdr:cNvPr id="6" name="Text Box 3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>
          <a:spLocks noChangeArrowheads="1"/>
        </xdr:cNvSpPr>
      </xdr:nvSpPr>
      <xdr:spPr bwMode="auto">
        <a:xfrm>
          <a:off x="447675" y="3476625"/>
          <a:ext cx="5048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$71,000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428625</xdr:colOff>
      <xdr:row>39</xdr:row>
      <xdr:rowOff>9525</xdr:rowOff>
    </xdr:from>
    <xdr:to>
      <xdr:col>1</xdr:col>
      <xdr:colOff>323850</xdr:colOff>
      <xdr:row>40</xdr:row>
      <xdr:rowOff>19050</xdr:rowOff>
    </xdr:to>
    <xdr:sp macro="" textlink="">
      <xdr:nvSpPr>
        <xdr:cNvPr id="7" name="Text Box 3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>
          <a:spLocks noChangeArrowheads="1"/>
        </xdr:cNvSpPr>
      </xdr:nvSpPr>
      <xdr:spPr bwMode="auto">
        <a:xfrm>
          <a:off x="428625" y="4838700"/>
          <a:ext cx="5048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$72,000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438150</xdr:colOff>
      <xdr:row>50</xdr:row>
      <xdr:rowOff>9525</xdr:rowOff>
    </xdr:from>
    <xdr:to>
      <xdr:col>1</xdr:col>
      <xdr:colOff>333375</xdr:colOff>
      <xdr:row>51</xdr:row>
      <xdr:rowOff>19050</xdr:rowOff>
    </xdr:to>
    <xdr:sp macro="" textlink="">
      <xdr:nvSpPr>
        <xdr:cNvPr id="8" name="Text Box 3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 txBox="1">
          <a:spLocks noChangeArrowheads="1"/>
        </xdr:cNvSpPr>
      </xdr:nvSpPr>
      <xdr:spPr bwMode="auto">
        <a:xfrm>
          <a:off x="438150" y="6200775"/>
          <a:ext cx="5048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$73,000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428625</xdr:colOff>
      <xdr:row>6</xdr:row>
      <xdr:rowOff>9525</xdr:rowOff>
    </xdr:from>
    <xdr:to>
      <xdr:col>4</xdr:col>
      <xdr:colOff>323850</xdr:colOff>
      <xdr:row>7</xdr:row>
      <xdr:rowOff>19050</xdr:rowOff>
    </xdr:to>
    <xdr:sp macro="" textlink="">
      <xdr:nvSpPr>
        <xdr:cNvPr id="9" name="Text Box 3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>
          <a:spLocks noChangeArrowheads="1"/>
        </xdr:cNvSpPr>
      </xdr:nvSpPr>
      <xdr:spPr bwMode="auto">
        <a:xfrm>
          <a:off x="2295525" y="752475"/>
          <a:ext cx="5048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$75,001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438150</xdr:colOff>
      <xdr:row>17</xdr:row>
      <xdr:rowOff>9525</xdr:rowOff>
    </xdr:from>
    <xdr:to>
      <xdr:col>4</xdr:col>
      <xdr:colOff>333375</xdr:colOff>
      <xdr:row>18</xdr:row>
      <xdr:rowOff>19050</xdr:rowOff>
    </xdr:to>
    <xdr:sp macro="" textlink="">
      <xdr:nvSpPr>
        <xdr:cNvPr id="10" name="Text Box 3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>
          <a:spLocks noChangeArrowheads="1"/>
        </xdr:cNvSpPr>
      </xdr:nvSpPr>
      <xdr:spPr bwMode="auto">
        <a:xfrm>
          <a:off x="2305050" y="2114550"/>
          <a:ext cx="5048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$76,001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419100</xdr:colOff>
      <xdr:row>28</xdr:row>
      <xdr:rowOff>9525</xdr:rowOff>
    </xdr:from>
    <xdr:to>
      <xdr:col>4</xdr:col>
      <xdr:colOff>314325</xdr:colOff>
      <xdr:row>29</xdr:row>
      <xdr:rowOff>19050</xdr:rowOff>
    </xdr:to>
    <xdr:sp macro="" textlink="">
      <xdr:nvSpPr>
        <xdr:cNvPr id="11" name="Text Box 3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>
          <a:spLocks noChangeArrowheads="1"/>
        </xdr:cNvSpPr>
      </xdr:nvSpPr>
      <xdr:spPr bwMode="auto">
        <a:xfrm>
          <a:off x="2286000" y="3476625"/>
          <a:ext cx="5048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$77,001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438150</xdr:colOff>
      <xdr:row>39</xdr:row>
      <xdr:rowOff>9525</xdr:rowOff>
    </xdr:from>
    <xdr:to>
      <xdr:col>4</xdr:col>
      <xdr:colOff>333375</xdr:colOff>
      <xdr:row>40</xdr:row>
      <xdr:rowOff>19050</xdr:rowOff>
    </xdr:to>
    <xdr:sp macro="" textlink="">
      <xdr:nvSpPr>
        <xdr:cNvPr id="12" name="Text Box 3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 txBox="1">
          <a:spLocks noChangeArrowheads="1"/>
        </xdr:cNvSpPr>
      </xdr:nvSpPr>
      <xdr:spPr bwMode="auto">
        <a:xfrm>
          <a:off x="2305050" y="4838700"/>
          <a:ext cx="5048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$78,001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438150</xdr:colOff>
      <xdr:row>50</xdr:row>
      <xdr:rowOff>9525</xdr:rowOff>
    </xdr:from>
    <xdr:to>
      <xdr:col>4</xdr:col>
      <xdr:colOff>333375</xdr:colOff>
      <xdr:row>51</xdr:row>
      <xdr:rowOff>19050</xdr:rowOff>
    </xdr:to>
    <xdr:sp macro="" textlink="">
      <xdr:nvSpPr>
        <xdr:cNvPr id="13" name="Text Box 3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 txBox="1">
          <a:spLocks noChangeArrowheads="1"/>
        </xdr:cNvSpPr>
      </xdr:nvSpPr>
      <xdr:spPr bwMode="auto">
        <a:xfrm>
          <a:off x="2305050" y="6200775"/>
          <a:ext cx="5048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$79,001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447675</xdr:colOff>
      <xdr:row>61</xdr:row>
      <xdr:rowOff>9525</xdr:rowOff>
    </xdr:from>
    <xdr:to>
      <xdr:col>1</xdr:col>
      <xdr:colOff>342900</xdr:colOff>
      <xdr:row>62</xdr:row>
      <xdr:rowOff>19050</xdr:rowOff>
    </xdr:to>
    <xdr:sp macro="" textlink="">
      <xdr:nvSpPr>
        <xdr:cNvPr id="14" name="Text Box 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 txBox="1">
          <a:spLocks noChangeArrowheads="1"/>
        </xdr:cNvSpPr>
      </xdr:nvSpPr>
      <xdr:spPr bwMode="auto">
        <a:xfrm>
          <a:off x="447675" y="7562850"/>
          <a:ext cx="5048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$74,000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438150</xdr:colOff>
      <xdr:row>61</xdr:row>
      <xdr:rowOff>9525</xdr:rowOff>
    </xdr:from>
    <xdr:to>
      <xdr:col>4</xdr:col>
      <xdr:colOff>333375</xdr:colOff>
      <xdr:row>62</xdr:row>
      <xdr:rowOff>19050</xdr:rowOff>
    </xdr:to>
    <xdr:sp macro="" textlink="">
      <xdr:nvSpPr>
        <xdr:cNvPr id="15" name="Text Box 3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 txBox="1">
          <a:spLocks noChangeArrowheads="1"/>
        </xdr:cNvSpPr>
      </xdr:nvSpPr>
      <xdr:spPr bwMode="auto">
        <a:xfrm>
          <a:off x="2305050" y="7562850"/>
          <a:ext cx="5048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$80,001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6</xdr:col>
      <xdr:colOff>419100</xdr:colOff>
      <xdr:row>61</xdr:row>
      <xdr:rowOff>9525</xdr:rowOff>
    </xdr:from>
    <xdr:to>
      <xdr:col>7</xdr:col>
      <xdr:colOff>314325</xdr:colOff>
      <xdr:row>62</xdr:row>
      <xdr:rowOff>0</xdr:rowOff>
    </xdr:to>
    <xdr:sp macro="" textlink="">
      <xdr:nvSpPr>
        <xdr:cNvPr id="16" name="Text Box 3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 txBox="1">
          <a:spLocks noChangeArrowheads="1"/>
        </xdr:cNvSpPr>
      </xdr:nvSpPr>
      <xdr:spPr bwMode="auto">
        <a:xfrm>
          <a:off x="4114800" y="7562850"/>
          <a:ext cx="5048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$86,001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6</xdr:col>
      <xdr:colOff>428625</xdr:colOff>
      <xdr:row>50</xdr:row>
      <xdr:rowOff>9525</xdr:rowOff>
    </xdr:from>
    <xdr:to>
      <xdr:col>7</xdr:col>
      <xdr:colOff>323850</xdr:colOff>
      <xdr:row>51</xdr:row>
      <xdr:rowOff>19050</xdr:rowOff>
    </xdr:to>
    <xdr:sp macro="" textlink="">
      <xdr:nvSpPr>
        <xdr:cNvPr id="17" name="Text Box 3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 txBox="1">
          <a:spLocks noChangeArrowheads="1"/>
        </xdr:cNvSpPr>
      </xdr:nvSpPr>
      <xdr:spPr bwMode="auto">
        <a:xfrm>
          <a:off x="4124325" y="6200775"/>
          <a:ext cx="5048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$85,001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6</xdr:col>
      <xdr:colOff>409575</xdr:colOff>
      <xdr:row>39</xdr:row>
      <xdr:rowOff>9525</xdr:rowOff>
    </xdr:from>
    <xdr:to>
      <xdr:col>7</xdr:col>
      <xdr:colOff>304800</xdr:colOff>
      <xdr:row>40</xdr:row>
      <xdr:rowOff>19050</xdr:rowOff>
    </xdr:to>
    <xdr:sp macro="" textlink="">
      <xdr:nvSpPr>
        <xdr:cNvPr id="18" name="Text Box 3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 txBox="1">
          <a:spLocks noChangeArrowheads="1"/>
        </xdr:cNvSpPr>
      </xdr:nvSpPr>
      <xdr:spPr bwMode="auto">
        <a:xfrm>
          <a:off x="4105275" y="4838700"/>
          <a:ext cx="5048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$84,001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6</xdr:col>
      <xdr:colOff>438150</xdr:colOff>
      <xdr:row>28</xdr:row>
      <xdr:rowOff>19050</xdr:rowOff>
    </xdr:from>
    <xdr:to>
      <xdr:col>7</xdr:col>
      <xdr:colOff>333375</xdr:colOff>
      <xdr:row>29</xdr:row>
      <xdr:rowOff>28575</xdr:rowOff>
    </xdr:to>
    <xdr:sp macro="" textlink="">
      <xdr:nvSpPr>
        <xdr:cNvPr id="19" name="Text Box 3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 txBox="1">
          <a:spLocks noChangeArrowheads="1"/>
        </xdr:cNvSpPr>
      </xdr:nvSpPr>
      <xdr:spPr bwMode="auto">
        <a:xfrm>
          <a:off x="4133850" y="3486150"/>
          <a:ext cx="5048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$83,001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6</xdr:col>
      <xdr:colOff>457200</xdr:colOff>
      <xdr:row>17</xdr:row>
      <xdr:rowOff>9525</xdr:rowOff>
    </xdr:from>
    <xdr:to>
      <xdr:col>7</xdr:col>
      <xdr:colOff>352425</xdr:colOff>
      <xdr:row>18</xdr:row>
      <xdr:rowOff>19050</xdr:rowOff>
    </xdr:to>
    <xdr:sp macro="" textlink="">
      <xdr:nvSpPr>
        <xdr:cNvPr id="20" name="Text Box 3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 txBox="1">
          <a:spLocks noChangeArrowheads="1"/>
        </xdr:cNvSpPr>
      </xdr:nvSpPr>
      <xdr:spPr bwMode="auto">
        <a:xfrm>
          <a:off x="4152900" y="2114550"/>
          <a:ext cx="5048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$82,001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6</xdr:col>
      <xdr:colOff>428625</xdr:colOff>
      <xdr:row>6</xdr:row>
      <xdr:rowOff>0</xdr:rowOff>
    </xdr:from>
    <xdr:to>
      <xdr:col>7</xdr:col>
      <xdr:colOff>323850</xdr:colOff>
      <xdr:row>7</xdr:row>
      <xdr:rowOff>9525</xdr:rowOff>
    </xdr:to>
    <xdr:sp macro="" textlink="">
      <xdr:nvSpPr>
        <xdr:cNvPr id="21" name="Text Box 3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 txBox="1">
          <a:spLocks noChangeArrowheads="1"/>
        </xdr:cNvSpPr>
      </xdr:nvSpPr>
      <xdr:spPr bwMode="auto">
        <a:xfrm>
          <a:off x="4124325" y="742950"/>
          <a:ext cx="5048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$81,001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6</xdr:row>
      <xdr:rowOff>0</xdr:rowOff>
    </xdr:from>
    <xdr:to>
      <xdr:col>1</xdr:col>
      <xdr:colOff>314325</xdr:colOff>
      <xdr:row>6</xdr:row>
      <xdr:rowOff>114300</xdr:rowOff>
    </xdr:to>
    <xdr:sp macro="" textlink="">
      <xdr:nvSpPr>
        <xdr:cNvPr id="33" name="Text Box 3">
          <a:extLst>
            <a:ext uri="{FF2B5EF4-FFF2-40B4-BE49-F238E27FC236}">
              <a16:creationId xmlns:a16="http://schemas.microsoft.com/office/drawing/2014/main" id="{5109D4D2-70B2-469A-8C80-88401425C0C2}"/>
            </a:ext>
          </a:extLst>
        </xdr:cNvPr>
        <xdr:cNvSpPr txBox="1">
          <a:spLocks noChangeArrowheads="1"/>
        </xdr:cNvSpPr>
      </xdr:nvSpPr>
      <xdr:spPr bwMode="auto">
        <a:xfrm>
          <a:off x="419100" y="742950"/>
          <a:ext cx="50482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$87,001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4</xdr:col>
      <xdr:colOff>0</xdr:colOff>
      <xdr:row>10</xdr:row>
      <xdr:rowOff>0</xdr:rowOff>
    </xdr:from>
    <xdr:to>
      <xdr:col>6</xdr:col>
      <xdr:colOff>514350</xdr:colOff>
      <xdr:row>20</xdr:row>
      <xdr:rowOff>0</xdr:rowOff>
    </xdr:to>
    <xdr:sp macro="" textlink="">
      <xdr:nvSpPr>
        <xdr:cNvPr id="38" name="Text Box 20">
          <a:extLst>
            <a:ext uri="{FF2B5EF4-FFF2-40B4-BE49-F238E27FC236}">
              <a16:creationId xmlns:a16="http://schemas.microsoft.com/office/drawing/2014/main" id="{48D378D3-0997-4279-BD1A-B3983932E2DE}"/>
            </a:ext>
          </a:extLst>
        </xdr:cNvPr>
        <xdr:cNvSpPr txBox="1">
          <a:spLocks noChangeArrowheads="1"/>
        </xdr:cNvSpPr>
      </xdr:nvSpPr>
      <xdr:spPr bwMode="auto">
        <a:xfrm>
          <a:off x="2476500" y="1238250"/>
          <a:ext cx="1733550" cy="1238250"/>
        </a:xfrm>
        <a:prstGeom prst="rect">
          <a:avLst/>
        </a:prstGeom>
        <a:noFill/>
        <a:ln w="38100" cmpd="dbl">
          <a:noFill/>
          <a:miter lim="800000"/>
          <a:headEnd/>
          <a:tailEnd/>
        </a:ln>
      </xdr:spPr>
      <xdr:txBody>
        <a:bodyPr vertOverflow="clip" wrap="square" lIns="91440" tIns="91440" rIns="91440" bIns="91440" anchor="t" upright="1"/>
        <a:lstStyle/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PLEASE NOTE: </a:t>
          </a:r>
        </a:p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For  $88,001 and over,  $4,989 + 6.6% of the excess over $88,000</a:t>
          </a:r>
        </a:p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6"/>
  <sheetViews>
    <sheetView zoomScaleNormal="100" workbookViewId="0">
      <selection activeCell="I14" sqref="I14"/>
    </sheetView>
  </sheetViews>
  <sheetFormatPr defaultRowHeight="13.2" x14ac:dyDescent="0.25"/>
  <cols>
    <col min="1" max="9" width="9.33203125" style="53" bestFit="1" customWidth="1"/>
    <col min="10" max="10" width="9.109375" customWidth="1"/>
    <col min="11" max="11" width="9.5546875" bestFit="1" customWidth="1"/>
    <col min="12" max="12" width="7.6640625" bestFit="1" customWidth="1"/>
    <col min="13" max="13" width="7" customWidth="1"/>
    <col min="14" max="14" width="6.88671875" bestFit="1" customWidth="1"/>
    <col min="15" max="21" width="7.6640625" bestFit="1" customWidth="1"/>
  </cols>
  <sheetData>
    <row r="1" spans="1:19" ht="9.9" customHeight="1" x14ac:dyDescent="0.25">
      <c r="A1" s="141" t="s">
        <v>6</v>
      </c>
      <c r="B1" s="115"/>
      <c r="C1" s="142"/>
      <c r="D1" s="114" t="s">
        <v>6</v>
      </c>
      <c r="E1" s="115"/>
      <c r="F1" s="113"/>
      <c r="G1" s="114" t="s">
        <v>6</v>
      </c>
      <c r="H1" s="115"/>
      <c r="I1" s="113"/>
    </row>
    <row r="2" spans="1:19" ht="9.9" customHeight="1" thickBot="1" x14ac:dyDescent="0.3">
      <c r="A2" s="143" t="s">
        <v>7</v>
      </c>
      <c r="B2" s="118"/>
      <c r="C2" s="144"/>
      <c r="D2" s="117" t="s">
        <v>7</v>
      </c>
      <c r="E2" s="118"/>
      <c r="F2" s="116"/>
      <c r="G2" s="117" t="s">
        <v>7</v>
      </c>
      <c r="H2" s="118"/>
      <c r="I2" s="116"/>
    </row>
    <row r="3" spans="1:19" ht="9.9" customHeight="1" thickTop="1" x14ac:dyDescent="0.25">
      <c r="A3" s="119"/>
      <c r="B3" s="120"/>
      <c r="C3" s="145"/>
      <c r="D3" s="119"/>
      <c r="E3" s="120"/>
      <c r="F3" s="116"/>
      <c r="G3" s="119"/>
      <c r="H3" s="120"/>
      <c r="I3" s="116"/>
      <c r="K3" s="91"/>
      <c r="L3" s="92"/>
      <c r="M3" s="92"/>
      <c r="N3" s="92"/>
      <c r="O3" s="92"/>
      <c r="P3" s="92"/>
      <c r="Q3" s="92"/>
      <c r="R3" s="92"/>
      <c r="S3" s="93"/>
    </row>
    <row r="4" spans="1:19" ht="9.9" customHeight="1" x14ac:dyDescent="0.25">
      <c r="A4" s="122" t="s">
        <v>0</v>
      </c>
      <c r="B4" s="123" t="s">
        <v>2</v>
      </c>
      <c r="C4" s="146" t="s">
        <v>4</v>
      </c>
      <c r="D4" s="122" t="s">
        <v>0</v>
      </c>
      <c r="E4" s="123" t="s">
        <v>2</v>
      </c>
      <c r="F4" s="121" t="s">
        <v>4</v>
      </c>
      <c r="G4" s="122" t="s">
        <v>0</v>
      </c>
      <c r="H4" s="123" t="s">
        <v>2</v>
      </c>
      <c r="I4" s="121" t="s">
        <v>4</v>
      </c>
      <c r="K4" s="100" t="s">
        <v>26</v>
      </c>
      <c r="L4" s="79"/>
      <c r="M4" s="79"/>
      <c r="N4" s="79"/>
      <c r="O4" s="79"/>
      <c r="P4" s="79"/>
      <c r="Q4" s="79"/>
      <c r="R4" s="79"/>
      <c r="S4" s="80"/>
    </row>
    <row r="5" spans="1:19" ht="9.9" customHeight="1" x14ac:dyDescent="0.25">
      <c r="A5" s="122" t="s">
        <v>1</v>
      </c>
      <c r="B5" s="123" t="s">
        <v>3</v>
      </c>
      <c r="C5" s="146" t="s">
        <v>5</v>
      </c>
      <c r="D5" s="122" t="s">
        <v>1</v>
      </c>
      <c r="E5" s="123" t="s">
        <v>3</v>
      </c>
      <c r="F5" s="121" t="s">
        <v>5</v>
      </c>
      <c r="G5" s="122" t="s">
        <v>1</v>
      </c>
      <c r="H5" s="123" t="s">
        <v>3</v>
      </c>
      <c r="I5" s="121" t="s">
        <v>5</v>
      </c>
      <c r="K5" s="94" t="s">
        <v>8</v>
      </c>
      <c r="L5" s="95" t="s">
        <v>9</v>
      </c>
      <c r="M5" s="96" t="s">
        <v>11</v>
      </c>
      <c r="N5" s="97" t="s">
        <v>10</v>
      </c>
      <c r="O5" s="98"/>
      <c r="P5" s="98"/>
      <c r="Q5" s="98"/>
      <c r="R5" s="98"/>
      <c r="S5" s="99"/>
    </row>
    <row r="6" spans="1:19" ht="9.9" customHeight="1" x14ac:dyDescent="0.25">
      <c r="A6" s="125"/>
      <c r="B6" s="126"/>
      <c r="C6" s="145"/>
      <c r="D6" s="125"/>
      <c r="E6" s="126"/>
      <c r="F6" s="124"/>
      <c r="G6" s="125"/>
      <c r="H6" s="126"/>
      <c r="I6" s="116"/>
      <c r="K6" s="67">
        <v>0</v>
      </c>
      <c r="L6" s="68">
        <v>4699</v>
      </c>
      <c r="M6" s="75">
        <v>0</v>
      </c>
      <c r="N6" s="44"/>
      <c r="O6" s="39"/>
      <c r="P6" s="39"/>
      <c r="Q6" s="39"/>
      <c r="R6" s="55"/>
      <c r="S6" s="76"/>
    </row>
    <row r="7" spans="1:19" ht="9.9" customHeight="1" x14ac:dyDescent="0.25">
      <c r="A7" s="147"/>
      <c r="B7" s="128"/>
      <c r="C7" s="128"/>
      <c r="D7" s="147"/>
      <c r="E7" s="128"/>
      <c r="F7" s="127"/>
      <c r="G7" s="128"/>
      <c r="H7" s="128"/>
      <c r="I7" s="127"/>
      <c r="K7" s="67">
        <v>4700</v>
      </c>
      <c r="L7" s="68">
        <v>9199</v>
      </c>
      <c r="M7" s="75">
        <v>0.02</v>
      </c>
      <c r="N7" s="45">
        <f>-(L6*(M7-M6))</f>
        <v>-93.98</v>
      </c>
      <c r="O7" s="39"/>
      <c r="P7" s="39"/>
      <c r="Q7" s="39"/>
      <c r="R7" s="38"/>
      <c r="S7" s="112">
        <f>SUM(N7:R7)</f>
        <v>-93.98</v>
      </c>
    </row>
    <row r="8" spans="1:19" ht="9.9" customHeight="1" x14ac:dyDescent="0.25">
      <c r="A8" s="131">
        <v>0</v>
      </c>
      <c r="B8" s="105">
        <v>100</v>
      </c>
      <c r="C8" s="105">
        <f>(((+A8+B8)/2)*0)+$S$6</f>
        <v>0</v>
      </c>
      <c r="D8" s="131">
        <v>5000</v>
      </c>
      <c r="E8" s="105">
        <v>5100</v>
      </c>
      <c r="F8" s="105">
        <f t="shared" ref="F8:F17" si="0">(((+D8+E8)/2)*0.02)+$S$7</f>
        <v>7.019999999999996</v>
      </c>
      <c r="G8" s="129">
        <v>10000</v>
      </c>
      <c r="H8" s="105">
        <v>10100</v>
      </c>
      <c r="I8" s="132">
        <f t="shared" ref="I8:I17" si="1">(((+G8+H8)/2)*0.03)+$S$8</f>
        <v>115.53000000000003</v>
      </c>
      <c r="K8" s="67">
        <v>9200</v>
      </c>
      <c r="L8" s="68">
        <v>13899</v>
      </c>
      <c r="M8" s="75">
        <v>0.03</v>
      </c>
      <c r="N8" s="45">
        <f>+N7</f>
        <v>-93.98</v>
      </c>
      <c r="O8" s="40">
        <f>-(L7*(M8-M7))</f>
        <v>-91.989999999999981</v>
      </c>
      <c r="P8" s="2"/>
      <c r="Q8" s="39"/>
      <c r="R8" s="38"/>
      <c r="S8" s="112">
        <f t="shared" ref="S8:S9" si="2">SUM(N8:R8)</f>
        <v>-185.96999999999997</v>
      </c>
    </row>
    <row r="9" spans="1:19" ht="9.9" customHeight="1" x14ac:dyDescent="0.25">
      <c r="A9" s="131">
        <v>100</v>
      </c>
      <c r="B9" s="105">
        <v>200</v>
      </c>
      <c r="C9" s="105">
        <f t="shared" ref="C9:C17" si="3">(((+A9+B9)/2)*0)+$S$6</f>
        <v>0</v>
      </c>
      <c r="D9" s="131">
        <v>5100</v>
      </c>
      <c r="E9" s="105">
        <v>5200</v>
      </c>
      <c r="F9" s="105">
        <f t="shared" si="0"/>
        <v>9.019999999999996</v>
      </c>
      <c r="G9" s="131">
        <v>10100</v>
      </c>
      <c r="H9" s="105">
        <v>10200</v>
      </c>
      <c r="I9" s="132">
        <f t="shared" si="1"/>
        <v>118.53000000000003</v>
      </c>
      <c r="K9" s="67">
        <v>13900</v>
      </c>
      <c r="L9" s="68">
        <v>22899</v>
      </c>
      <c r="M9" s="75">
        <v>3.4000000000000002E-2</v>
      </c>
      <c r="N9" s="45">
        <f>+N8</f>
        <v>-93.98</v>
      </c>
      <c r="O9" s="40">
        <f>+O8</f>
        <v>-91.989999999999981</v>
      </c>
      <c r="P9" s="40">
        <f>-(L8*(M9-M8))</f>
        <v>-55.596000000000046</v>
      </c>
      <c r="Q9" s="39"/>
      <c r="R9" s="38"/>
      <c r="S9" s="112">
        <f t="shared" si="2"/>
        <v>-241.56600000000003</v>
      </c>
    </row>
    <row r="10" spans="1:19" ht="9.9" customHeight="1" thickBot="1" x14ac:dyDescent="0.3">
      <c r="A10" s="131">
        <v>200</v>
      </c>
      <c r="B10" s="105">
        <v>300</v>
      </c>
      <c r="C10" s="105">
        <f t="shared" si="3"/>
        <v>0</v>
      </c>
      <c r="D10" s="131">
        <v>5200</v>
      </c>
      <c r="E10" s="105">
        <v>5300</v>
      </c>
      <c r="F10" s="105">
        <f t="shared" si="0"/>
        <v>11.019999999999996</v>
      </c>
      <c r="G10" s="131">
        <v>10200</v>
      </c>
      <c r="H10" s="105">
        <v>10300</v>
      </c>
      <c r="I10" s="132">
        <f>(((+G10+H10)/2)*0.03)+$S$8</f>
        <v>121.53000000000003</v>
      </c>
      <c r="K10" s="41" t="s">
        <v>29</v>
      </c>
      <c r="L10" s="42"/>
      <c r="M10" s="42"/>
      <c r="N10" s="42"/>
      <c r="O10" s="42"/>
      <c r="P10" s="42"/>
      <c r="Q10" s="42"/>
      <c r="R10" s="42"/>
      <c r="S10" s="54"/>
    </row>
    <row r="11" spans="1:19" ht="9.9" customHeight="1" thickTop="1" x14ac:dyDescent="0.25">
      <c r="A11" s="131">
        <v>300</v>
      </c>
      <c r="B11" s="105">
        <v>400</v>
      </c>
      <c r="C11" s="105">
        <f t="shared" si="3"/>
        <v>0</v>
      </c>
      <c r="D11" s="131">
        <v>5300</v>
      </c>
      <c r="E11" s="105">
        <v>5400</v>
      </c>
      <c r="F11" s="105">
        <f t="shared" si="0"/>
        <v>13.019999999999996</v>
      </c>
      <c r="G11" s="131">
        <v>10300</v>
      </c>
      <c r="H11" s="105">
        <v>10400</v>
      </c>
      <c r="I11" s="132">
        <f t="shared" si="1"/>
        <v>124.53000000000003</v>
      </c>
    </row>
    <row r="12" spans="1:19" ht="9.9" customHeight="1" thickBot="1" x14ac:dyDescent="0.3">
      <c r="A12" s="131">
        <v>400</v>
      </c>
      <c r="B12" s="105">
        <v>500</v>
      </c>
      <c r="C12" s="105">
        <f t="shared" si="3"/>
        <v>0</v>
      </c>
      <c r="D12" s="131">
        <v>5400</v>
      </c>
      <c r="E12" s="105">
        <v>5500</v>
      </c>
      <c r="F12" s="105">
        <f t="shared" si="0"/>
        <v>15.019999999999996</v>
      </c>
      <c r="G12" s="131">
        <v>10400</v>
      </c>
      <c r="H12" s="105">
        <v>10500</v>
      </c>
      <c r="I12" s="132">
        <f t="shared" si="1"/>
        <v>127.53000000000003</v>
      </c>
    </row>
    <row r="13" spans="1:19" ht="9.9" customHeight="1" thickTop="1" x14ac:dyDescent="0.25">
      <c r="A13" s="131">
        <v>500</v>
      </c>
      <c r="B13" s="105">
        <v>600</v>
      </c>
      <c r="C13" s="105">
        <f t="shared" si="3"/>
        <v>0</v>
      </c>
      <c r="D13" s="131">
        <v>5500</v>
      </c>
      <c r="E13" s="105">
        <v>5600</v>
      </c>
      <c r="F13" s="105">
        <f t="shared" si="0"/>
        <v>17.019999999999996</v>
      </c>
      <c r="G13" s="131">
        <v>10500</v>
      </c>
      <c r="H13" s="105">
        <v>10600</v>
      </c>
      <c r="I13" s="132">
        <f t="shared" si="1"/>
        <v>130.53000000000003</v>
      </c>
      <c r="K13" s="82"/>
      <c r="L13" s="83"/>
      <c r="M13" s="83"/>
      <c r="N13" s="83"/>
      <c r="O13" s="83"/>
      <c r="P13" s="83"/>
      <c r="Q13" s="83"/>
      <c r="R13" s="83"/>
      <c r="S13" s="84"/>
    </row>
    <row r="14" spans="1:19" ht="9.9" customHeight="1" x14ac:dyDescent="0.25">
      <c r="A14" s="131">
        <v>600</v>
      </c>
      <c r="B14" s="105">
        <v>700</v>
      </c>
      <c r="C14" s="105">
        <f t="shared" si="3"/>
        <v>0</v>
      </c>
      <c r="D14" s="131">
        <v>5600</v>
      </c>
      <c r="E14" s="105">
        <v>5700</v>
      </c>
      <c r="F14" s="105">
        <f t="shared" si="0"/>
        <v>19.019999999999996</v>
      </c>
      <c r="G14" s="131">
        <v>10600</v>
      </c>
      <c r="H14" s="105">
        <v>10700</v>
      </c>
      <c r="I14" s="132">
        <f t="shared" si="1"/>
        <v>133.53000000000003</v>
      </c>
      <c r="K14" s="101" t="s">
        <v>30</v>
      </c>
      <c r="L14" s="77"/>
      <c r="M14" s="77"/>
      <c r="N14" s="77"/>
      <c r="O14" s="77"/>
      <c r="P14" s="77"/>
      <c r="Q14" s="77"/>
      <c r="R14" s="77"/>
      <c r="S14" s="78"/>
    </row>
    <row r="15" spans="1:19" ht="9.9" customHeight="1" x14ac:dyDescent="0.25">
      <c r="A15" s="131">
        <v>700</v>
      </c>
      <c r="B15" s="105">
        <v>800</v>
      </c>
      <c r="C15" s="105">
        <f t="shared" si="3"/>
        <v>0</v>
      </c>
      <c r="D15" s="131">
        <v>5700</v>
      </c>
      <c r="E15" s="105">
        <v>5800</v>
      </c>
      <c r="F15" s="105">
        <f t="shared" si="0"/>
        <v>21.019999999999996</v>
      </c>
      <c r="G15" s="131">
        <v>10700</v>
      </c>
      <c r="H15" s="105">
        <v>10800</v>
      </c>
      <c r="I15" s="132">
        <f t="shared" si="1"/>
        <v>136.53000000000003</v>
      </c>
      <c r="K15" s="85" t="s">
        <v>8</v>
      </c>
      <c r="L15" s="86" t="s">
        <v>9</v>
      </c>
      <c r="M15" s="87" t="s">
        <v>11</v>
      </c>
      <c r="N15" s="88" t="s">
        <v>10</v>
      </c>
      <c r="O15" s="89"/>
      <c r="P15" s="89"/>
      <c r="Q15" s="89"/>
      <c r="R15" s="89"/>
      <c r="S15" s="90"/>
    </row>
    <row r="16" spans="1:19" ht="9.9" customHeight="1" x14ac:dyDescent="0.25">
      <c r="A16" s="131">
        <v>800</v>
      </c>
      <c r="B16" s="105">
        <v>900</v>
      </c>
      <c r="C16" s="105">
        <f t="shared" si="3"/>
        <v>0</v>
      </c>
      <c r="D16" s="131">
        <v>5800</v>
      </c>
      <c r="E16" s="105">
        <v>5900</v>
      </c>
      <c r="F16" s="105">
        <f t="shared" si="0"/>
        <v>23.019999999999996</v>
      </c>
      <c r="G16" s="131">
        <v>10800</v>
      </c>
      <c r="H16" s="105">
        <v>10900</v>
      </c>
      <c r="I16" s="132">
        <f t="shared" si="1"/>
        <v>139.53000000000003</v>
      </c>
      <c r="K16" s="67">
        <v>0</v>
      </c>
      <c r="L16" s="68">
        <v>4699</v>
      </c>
      <c r="M16" s="170">
        <v>7.4999999999999997E-3</v>
      </c>
      <c r="N16" s="44"/>
      <c r="O16" s="39"/>
      <c r="P16" s="39"/>
      <c r="Q16" s="39"/>
      <c r="R16" s="55"/>
      <c r="S16" s="76"/>
    </row>
    <row r="17" spans="1:19" ht="9.9" customHeight="1" x14ac:dyDescent="0.25">
      <c r="A17" s="131">
        <v>900</v>
      </c>
      <c r="B17" s="105">
        <v>1000</v>
      </c>
      <c r="C17" s="105">
        <f t="shared" si="3"/>
        <v>0</v>
      </c>
      <c r="D17" s="131">
        <v>5900</v>
      </c>
      <c r="E17" s="105">
        <v>6000</v>
      </c>
      <c r="F17" s="105">
        <f t="shared" si="0"/>
        <v>25.019999999999996</v>
      </c>
      <c r="G17" s="131">
        <v>10900</v>
      </c>
      <c r="H17" s="105">
        <v>11000</v>
      </c>
      <c r="I17" s="132">
        <f t="shared" si="1"/>
        <v>142.53000000000003</v>
      </c>
      <c r="K17" s="67">
        <v>4700</v>
      </c>
      <c r="L17" s="68">
        <v>9199</v>
      </c>
      <c r="M17" s="75">
        <v>2.5000000000000001E-2</v>
      </c>
      <c r="N17" s="45">
        <f>-(L16*(M17-M16))</f>
        <v>-82.232500000000002</v>
      </c>
      <c r="O17" s="39"/>
      <c r="P17" s="39"/>
      <c r="Q17" s="39"/>
      <c r="R17" s="38"/>
      <c r="S17" s="112">
        <f t="shared" ref="S17:S21" si="4">SUM(N17:R17)</f>
        <v>-82.232500000000002</v>
      </c>
    </row>
    <row r="18" spans="1:19" ht="9.9" customHeight="1" x14ac:dyDescent="0.25">
      <c r="A18" s="134"/>
      <c r="B18" s="135"/>
      <c r="C18" s="135"/>
      <c r="D18" s="148"/>
      <c r="E18" s="149"/>
      <c r="F18" s="133"/>
      <c r="G18" s="134"/>
      <c r="H18" s="135"/>
      <c r="I18" s="136"/>
      <c r="K18" s="67">
        <v>9200</v>
      </c>
      <c r="L18" s="68">
        <v>13899</v>
      </c>
      <c r="M18" s="75">
        <v>3.5000000000000003E-2</v>
      </c>
      <c r="N18" s="45">
        <f>+N17</f>
        <v>-82.232500000000002</v>
      </c>
      <c r="O18" s="40">
        <f>-(L17*(M18-M17))</f>
        <v>-91.990000000000023</v>
      </c>
      <c r="P18" s="2"/>
      <c r="Q18" s="39"/>
      <c r="R18" s="38"/>
      <c r="S18" s="112">
        <f t="shared" si="4"/>
        <v>-174.22250000000003</v>
      </c>
    </row>
    <row r="19" spans="1:19" ht="9.9" customHeight="1" x14ac:dyDescent="0.25">
      <c r="A19" s="131">
        <v>1000</v>
      </c>
      <c r="B19" s="105">
        <v>1100</v>
      </c>
      <c r="C19" s="105">
        <f t="shared" ref="C19:C28" si="5">(((+A19+B19)/2)*0)+$S$6</f>
        <v>0</v>
      </c>
      <c r="D19" s="131">
        <v>6000</v>
      </c>
      <c r="E19" s="105">
        <v>6100</v>
      </c>
      <c r="F19" s="105">
        <f t="shared" ref="F19:F28" si="6">(((+D19+E19)/2)*0.02)+$S$7</f>
        <v>27.019999999999996</v>
      </c>
      <c r="G19" s="131">
        <v>11000</v>
      </c>
      <c r="H19" s="105">
        <v>11100</v>
      </c>
      <c r="I19" s="132">
        <f t="shared" ref="I19:I28" si="7">(((+G19+H19)/2)*0.03)+$S$8</f>
        <v>145.53000000000003</v>
      </c>
      <c r="K19" s="67">
        <v>13900</v>
      </c>
      <c r="L19" s="68">
        <v>22899</v>
      </c>
      <c r="M19" s="75">
        <v>4.4999999999999998E-2</v>
      </c>
      <c r="N19" s="45">
        <f>+N18</f>
        <v>-82.232500000000002</v>
      </c>
      <c r="O19" s="40">
        <f>+O18</f>
        <v>-91.990000000000023</v>
      </c>
      <c r="P19" s="40">
        <f>-(L18*(M19-M18))</f>
        <v>-138.98999999999992</v>
      </c>
      <c r="Q19" s="39"/>
      <c r="R19" s="38"/>
      <c r="S19" s="112">
        <f t="shared" si="4"/>
        <v>-313.21249999999998</v>
      </c>
    </row>
    <row r="20" spans="1:19" ht="9.9" customHeight="1" x14ac:dyDescent="0.25">
      <c r="A20" s="131">
        <v>1100</v>
      </c>
      <c r="B20" s="105">
        <v>1200</v>
      </c>
      <c r="C20" s="105">
        <f t="shared" si="5"/>
        <v>0</v>
      </c>
      <c r="D20" s="131">
        <v>6100</v>
      </c>
      <c r="E20" s="105">
        <v>6200</v>
      </c>
      <c r="F20" s="105">
        <f t="shared" si="6"/>
        <v>29.019999999999996</v>
      </c>
      <c r="G20" s="131">
        <v>11100</v>
      </c>
      <c r="H20" s="105">
        <v>11200</v>
      </c>
      <c r="I20" s="132">
        <f t="shared" si="7"/>
        <v>148.53000000000003</v>
      </c>
      <c r="K20" s="67">
        <v>22900</v>
      </c>
      <c r="L20" s="68">
        <v>38499</v>
      </c>
      <c r="M20" s="75">
        <v>0.05</v>
      </c>
      <c r="N20" s="45">
        <f>+N19</f>
        <v>-82.232500000000002</v>
      </c>
      <c r="O20" s="40">
        <f>+O19</f>
        <v>-91.990000000000023</v>
      </c>
      <c r="P20" s="40">
        <f>+P19</f>
        <v>-138.98999999999992</v>
      </c>
      <c r="Q20" s="40">
        <f>-(L19*(M20-M19))</f>
        <v>-114.4950000000001</v>
      </c>
      <c r="R20" s="38"/>
      <c r="S20" s="112">
        <f t="shared" si="4"/>
        <v>-427.7075000000001</v>
      </c>
    </row>
    <row r="21" spans="1:19" ht="9.9" customHeight="1" x14ac:dyDescent="0.25">
      <c r="A21" s="131">
        <v>1200</v>
      </c>
      <c r="B21" s="105">
        <v>1300</v>
      </c>
      <c r="C21" s="105">
        <f t="shared" si="5"/>
        <v>0</v>
      </c>
      <c r="D21" s="131">
        <v>6200</v>
      </c>
      <c r="E21" s="105">
        <v>6300</v>
      </c>
      <c r="F21" s="105">
        <f t="shared" si="6"/>
        <v>31.019999999999996</v>
      </c>
      <c r="G21" s="131">
        <v>11200</v>
      </c>
      <c r="H21" s="105">
        <v>11300</v>
      </c>
      <c r="I21" s="132">
        <f t="shared" si="7"/>
        <v>151.53000000000003</v>
      </c>
      <c r="K21" s="67">
        <v>38500</v>
      </c>
      <c r="L21" s="68">
        <v>82000</v>
      </c>
      <c r="M21" s="75">
        <v>5.8999999999999997E-2</v>
      </c>
      <c r="N21" s="45">
        <f>+N20</f>
        <v>-82.232500000000002</v>
      </c>
      <c r="O21" s="40">
        <f>+O20</f>
        <v>-91.990000000000023</v>
      </c>
      <c r="P21" s="40">
        <f>+P20</f>
        <v>-138.98999999999992</v>
      </c>
      <c r="Q21" s="40">
        <f>+Q20</f>
        <v>-114.4950000000001</v>
      </c>
      <c r="R21" s="43">
        <f>-(L20*(M21-M20))</f>
        <v>-346.49099999999976</v>
      </c>
      <c r="S21" s="112">
        <f t="shared" si="4"/>
        <v>-774.19849999999985</v>
      </c>
    </row>
    <row r="22" spans="1:19" ht="9.9" customHeight="1" thickBot="1" x14ac:dyDescent="0.3">
      <c r="A22" s="131">
        <v>1300</v>
      </c>
      <c r="B22" s="105">
        <v>1400</v>
      </c>
      <c r="C22" s="105">
        <f t="shared" si="5"/>
        <v>0</v>
      </c>
      <c r="D22" s="131">
        <v>6300</v>
      </c>
      <c r="E22" s="105">
        <v>6400</v>
      </c>
      <c r="F22" s="105">
        <f t="shared" si="6"/>
        <v>33.019999999999996</v>
      </c>
      <c r="G22" s="131">
        <v>11300</v>
      </c>
      <c r="H22" s="105">
        <v>11400</v>
      </c>
      <c r="I22" s="132">
        <f t="shared" si="7"/>
        <v>154.53000000000003</v>
      </c>
      <c r="K22" s="41" t="s">
        <v>29</v>
      </c>
      <c r="L22" s="42"/>
      <c r="M22" s="42"/>
      <c r="N22" s="42"/>
      <c r="O22" s="42"/>
      <c r="P22" s="42"/>
      <c r="Q22" s="42"/>
      <c r="R22" s="42"/>
      <c r="S22" s="54"/>
    </row>
    <row r="23" spans="1:19" ht="9.9" customHeight="1" thickTop="1" x14ac:dyDescent="0.25">
      <c r="A23" s="131">
        <v>1400</v>
      </c>
      <c r="B23" s="105">
        <v>1500</v>
      </c>
      <c r="C23" s="105">
        <f t="shared" si="5"/>
        <v>0</v>
      </c>
      <c r="D23" s="131">
        <v>6400</v>
      </c>
      <c r="E23" s="105">
        <v>6500</v>
      </c>
      <c r="F23" s="105">
        <f t="shared" si="6"/>
        <v>35.019999999999996</v>
      </c>
      <c r="G23" s="131">
        <v>11400</v>
      </c>
      <c r="H23" s="105">
        <v>11500</v>
      </c>
      <c r="I23" s="132">
        <f t="shared" si="7"/>
        <v>157.53000000000003</v>
      </c>
    </row>
    <row r="24" spans="1:19" ht="9.9" customHeight="1" thickBot="1" x14ac:dyDescent="0.3">
      <c r="A24" s="131">
        <v>1500</v>
      </c>
      <c r="B24" s="105">
        <v>1600</v>
      </c>
      <c r="C24" s="105">
        <f t="shared" si="5"/>
        <v>0</v>
      </c>
      <c r="D24" s="131">
        <v>6500</v>
      </c>
      <c r="E24" s="105">
        <v>6600</v>
      </c>
      <c r="F24" s="105">
        <f t="shared" si="6"/>
        <v>37.019999999999996</v>
      </c>
      <c r="G24" s="131">
        <v>11500</v>
      </c>
      <c r="H24" s="105">
        <v>11600</v>
      </c>
      <c r="I24" s="132">
        <f t="shared" si="7"/>
        <v>160.53000000000003</v>
      </c>
    </row>
    <row r="25" spans="1:19" ht="9.9" customHeight="1" thickTop="1" x14ac:dyDescent="0.25">
      <c r="A25" s="131">
        <v>1600</v>
      </c>
      <c r="B25" s="105">
        <v>1700</v>
      </c>
      <c r="C25" s="105">
        <f t="shared" si="5"/>
        <v>0</v>
      </c>
      <c r="D25" s="131">
        <v>6600</v>
      </c>
      <c r="E25" s="105">
        <v>6700</v>
      </c>
      <c r="F25" s="105">
        <f t="shared" si="6"/>
        <v>39.019999999999996</v>
      </c>
      <c r="G25" s="131">
        <v>11600</v>
      </c>
      <c r="H25" s="105">
        <v>11700</v>
      </c>
      <c r="I25" s="132">
        <f t="shared" si="7"/>
        <v>163.53000000000003</v>
      </c>
      <c r="K25" s="82"/>
      <c r="L25" s="83"/>
      <c r="M25" s="83"/>
      <c r="N25" s="83"/>
      <c r="O25" s="83"/>
      <c r="P25" s="83"/>
      <c r="Q25" s="83"/>
      <c r="R25" s="83"/>
      <c r="S25" s="84"/>
    </row>
    <row r="26" spans="1:19" ht="9.9" customHeight="1" x14ac:dyDescent="0.25">
      <c r="A26" s="131">
        <v>1700</v>
      </c>
      <c r="B26" s="105">
        <v>1800</v>
      </c>
      <c r="C26" s="105">
        <f t="shared" si="5"/>
        <v>0</v>
      </c>
      <c r="D26" s="131">
        <v>6700</v>
      </c>
      <c r="E26" s="105">
        <v>6800</v>
      </c>
      <c r="F26" s="105">
        <f t="shared" si="6"/>
        <v>41.019999999999996</v>
      </c>
      <c r="G26" s="131">
        <v>11700</v>
      </c>
      <c r="H26" s="105">
        <v>11800</v>
      </c>
      <c r="I26" s="132">
        <f t="shared" si="7"/>
        <v>166.53000000000003</v>
      </c>
      <c r="K26" s="101" t="s">
        <v>31</v>
      </c>
      <c r="L26" s="77"/>
      <c r="M26" s="77"/>
      <c r="N26" s="77"/>
      <c r="O26" s="77"/>
      <c r="P26" s="77"/>
      <c r="Q26" s="77"/>
      <c r="R26" s="77"/>
      <c r="S26" s="78"/>
    </row>
    <row r="27" spans="1:19" ht="9.9" customHeight="1" x14ac:dyDescent="0.25">
      <c r="A27" s="131">
        <v>1800</v>
      </c>
      <c r="B27" s="105">
        <v>1900</v>
      </c>
      <c r="C27" s="105">
        <f t="shared" si="5"/>
        <v>0</v>
      </c>
      <c r="D27" s="131">
        <v>6800</v>
      </c>
      <c r="E27" s="105">
        <v>6900</v>
      </c>
      <c r="F27" s="105">
        <f t="shared" si="6"/>
        <v>43.019999999999996</v>
      </c>
      <c r="G27" s="131">
        <v>11800</v>
      </c>
      <c r="H27" s="105">
        <v>11900</v>
      </c>
      <c r="I27" s="132">
        <f t="shared" si="7"/>
        <v>169.53000000000003</v>
      </c>
      <c r="K27" s="85" t="s">
        <v>8</v>
      </c>
      <c r="L27" s="86" t="s">
        <v>9</v>
      </c>
      <c r="M27" s="87" t="s">
        <v>11</v>
      </c>
      <c r="N27" s="88" t="s">
        <v>10</v>
      </c>
      <c r="O27" s="89"/>
      <c r="P27" s="89"/>
      <c r="Q27" s="89"/>
      <c r="R27" s="89"/>
      <c r="S27" s="90"/>
    </row>
    <row r="28" spans="1:19" ht="9.9" customHeight="1" x14ac:dyDescent="0.25">
      <c r="A28" s="131">
        <v>1900</v>
      </c>
      <c r="B28" s="105">
        <v>2000</v>
      </c>
      <c r="C28" s="105">
        <f t="shared" si="5"/>
        <v>0</v>
      </c>
      <c r="D28" s="131">
        <v>6900</v>
      </c>
      <c r="E28" s="105">
        <v>7000</v>
      </c>
      <c r="F28" s="105">
        <f t="shared" si="6"/>
        <v>45.019999999999996</v>
      </c>
      <c r="G28" s="137">
        <v>11900</v>
      </c>
      <c r="H28" s="105">
        <v>12000</v>
      </c>
      <c r="I28" s="132">
        <f t="shared" si="7"/>
        <v>172.53000000000003</v>
      </c>
      <c r="K28" s="67">
        <v>0</v>
      </c>
      <c r="L28" s="68">
        <v>4200</v>
      </c>
      <c r="M28" s="75">
        <v>0.02</v>
      </c>
      <c r="N28" s="44"/>
      <c r="O28" s="39"/>
      <c r="P28" s="39"/>
      <c r="Q28" s="39"/>
      <c r="R28" s="55"/>
      <c r="S28" s="76"/>
    </row>
    <row r="29" spans="1:19" ht="9.9" customHeight="1" x14ac:dyDescent="0.25">
      <c r="A29" s="134"/>
      <c r="B29" s="135"/>
      <c r="C29" s="135"/>
      <c r="D29" s="148"/>
      <c r="E29" s="149"/>
      <c r="F29" s="135"/>
      <c r="G29" s="134"/>
      <c r="H29" s="135"/>
      <c r="I29" s="136"/>
      <c r="K29" s="67">
        <v>4201</v>
      </c>
      <c r="L29" s="68">
        <v>8300</v>
      </c>
      <c r="M29" s="75">
        <v>0.04</v>
      </c>
      <c r="N29" s="45">
        <f>-(L28*(M29-M28))</f>
        <v>-84</v>
      </c>
      <c r="O29" s="39"/>
      <c r="P29" s="39"/>
      <c r="Q29" s="39"/>
      <c r="R29" s="38"/>
      <c r="S29" s="112">
        <f t="shared" ref="S29:S31" si="8">SUM(N29:R29)</f>
        <v>-84</v>
      </c>
    </row>
    <row r="30" spans="1:19" ht="9.9" customHeight="1" x14ac:dyDescent="0.25">
      <c r="A30" s="131">
        <v>2000</v>
      </c>
      <c r="B30" s="105">
        <v>2100</v>
      </c>
      <c r="C30" s="105">
        <f t="shared" ref="C30:C39" si="9">(((+A30+B30)/2)*0)+$S$6</f>
        <v>0</v>
      </c>
      <c r="D30" s="131">
        <v>7000</v>
      </c>
      <c r="E30" s="105">
        <v>7100</v>
      </c>
      <c r="F30" s="105">
        <f t="shared" ref="F30:F39" si="10">(((+D30+E30)/2)*0.02)+$S$7</f>
        <v>47.019999999999996</v>
      </c>
      <c r="G30" s="131">
        <v>12000</v>
      </c>
      <c r="H30" s="105">
        <v>12100</v>
      </c>
      <c r="I30" s="132">
        <f t="shared" ref="I30:I39" si="11">(((+G30+H30)/2)*0.03)+$S$8</f>
        <v>175.53000000000003</v>
      </c>
      <c r="K30" s="67">
        <v>8301</v>
      </c>
      <c r="L30" s="68">
        <v>82000</v>
      </c>
      <c r="M30" s="75">
        <v>5.8999999999999997E-2</v>
      </c>
      <c r="N30" s="45">
        <f>+N29</f>
        <v>-84</v>
      </c>
      <c r="O30" s="40">
        <f>-(L29*(M30-M29))</f>
        <v>-157.69999999999996</v>
      </c>
      <c r="P30" s="2"/>
      <c r="Q30" s="39"/>
      <c r="R30" s="38"/>
      <c r="S30" s="112">
        <f t="shared" si="8"/>
        <v>-241.69999999999996</v>
      </c>
    </row>
    <row r="31" spans="1:19" ht="9.9" customHeight="1" x14ac:dyDescent="0.25">
      <c r="A31" s="131">
        <v>2100</v>
      </c>
      <c r="B31" s="105">
        <v>2200</v>
      </c>
      <c r="C31" s="105">
        <f t="shared" si="9"/>
        <v>0</v>
      </c>
      <c r="D31" s="131">
        <v>7100</v>
      </c>
      <c r="E31" s="105">
        <v>7200</v>
      </c>
      <c r="F31" s="105">
        <f t="shared" si="10"/>
        <v>49.019999999999996</v>
      </c>
      <c r="G31" s="131">
        <v>12100</v>
      </c>
      <c r="H31" s="105">
        <v>12200</v>
      </c>
      <c r="I31" s="132">
        <f t="shared" si="11"/>
        <v>178.53000000000003</v>
      </c>
      <c r="K31" s="67">
        <v>82001</v>
      </c>
      <c r="L31" s="68" t="s">
        <v>27</v>
      </c>
      <c r="M31" s="75">
        <v>6.6000000000000003E-2</v>
      </c>
      <c r="N31" s="45">
        <f>+N30</f>
        <v>-84</v>
      </c>
      <c r="O31" s="40">
        <f>+O30</f>
        <v>-157.69999999999996</v>
      </c>
      <c r="P31" s="40">
        <f>-(L30*(M31-M30))</f>
        <v>-574.00000000000045</v>
      </c>
      <c r="Q31" s="39"/>
      <c r="R31" s="38"/>
      <c r="S31" s="112">
        <f t="shared" si="8"/>
        <v>-815.70000000000039</v>
      </c>
    </row>
    <row r="32" spans="1:19" ht="9.9" customHeight="1" thickBot="1" x14ac:dyDescent="0.3">
      <c r="A32" s="131">
        <v>2200</v>
      </c>
      <c r="B32" s="105">
        <v>2300</v>
      </c>
      <c r="C32" s="105">
        <f t="shared" si="9"/>
        <v>0</v>
      </c>
      <c r="D32" s="131">
        <v>7200</v>
      </c>
      <c r="E32" s="105">
        <v>7300</v>
      </c>
      <c r="F32" s="105">
        <f t="shared" si="10"/>
        <v>51.019999999999996</v>
      </c>
      <c r="G32" s="131">
        <v>12200</v>
      </c>
      <c r="H32" s="105">
        <v>12300</v>
      </c>
      <c r="I32" s="132">
        <f t="shared" si="11"/>
        <v>181.53000000000003</v>
      </c>
      <c r="K32" s="41" t="s">
        <v>29</v>
      </c>
      <c r="L32" s="42"/>
      <c r="M32" s="42"/>
      <c r="N32" s="42"/>
      <c r="O32" s="42"/>
      <c r="P32" s="42"/>
      <c r="Q32" s="42"/>
      <c r="R32" s="42"/>
      <c r="S32" s="54"/>
    </row>
    <row r="33" spans="1:9" ht="9.9" customHeight="1" thickTop="1" x14ac:dyDescent="0.25">
      <c r="A33" s="131">
        <v>2300</v>
      </c>
      <c r="B33" s="105">
        <v>2400</v>
      </c>
      <c r="C33" s="105">
        <f t="shared" si="9"/>
        <v>0</v>
      </c>
      <c r="D33" s="131">
        <v>7300</v>
      </c>
      <c r="E33" s="105">
        <v>7400</v>
      </c>
      <c r="F33" s="105">
        <f t="shared" si="10"/>
        <v>53.019999999999996</v>
      </c>
      <c r="G33" s="131">
        <v>12300</v>
      </c>
      <c r="H33" s="105">
        <v>12400</v>
      </c>
      <c r="I33" s="132">
        <f t="shared" si="11"/>
        <v>184.53000000000003</v>
      </c>
    </row>
    <row r="34" spans="1:9" ht="9.9" customHeight="1" x14ac:dyDescent="0.25">
      <c r="A34" s="131">
        <v>2400</v>
      </c>
      <c r="B34" s="105">
        <v>2500</v>
      </c>
      <c r="C34" s="105">
        <f t="shared" si="9"/>
        <v>0</v>
      </c>
      <c r="D34" s="131">
        <v>7400</v>
      </c>
      <c r="E34" s="105">
        <v>7500</v>
      </c>
      <c r="F34" s="105">
        <f t="shared" si="10"/>
        <v>55.019999999999996</v>
      </c>
      <c r="G34" s="131">
        <v>12400</v>
      </c>
      <c r="H34" s="105">
        <v>12500</v>
      </c>
      <c r="I34" s="132">
        <f t="shared" si="11"/>
        <v>187.53000000000003</v>
      </c>
    </row>
    <row r="35" spans="1:9" ht="9.9" customHeight="1" x14ac:dyDescent="0.25">
      <c r="A35" s="131">
        <v>2500</v>
      </c>
      <c r="B35" s="105">
        <v>2600</v>
      </c>
      <c r="C35" s="105">
        <f t="shared" si="9"/>
        <v>0</v>
      </c>
      <c r="D35" s="131">
        <v>7500</v>
      </c>
      <c r="E35" s="105">
        <v>7600</v>
      </c>
      <c r="F35" s="105">
        <f t="shared" si="10"/>
        <v>57.019999999999996</v>
      </c>
      <c r="G35" s="131">
        <v>12500</v>
      </c>
      <c r="H35" s="105">
        <v>12600</v>
      </c>
      <c r="I35" s="132">
        <f t="shared" si="11"/>
        <v>190.53000000000003</v>
      </c>
    </row>
    <row r="36" spans="1:9" ht="9.9" customHeight="1" x14ac:dyDescent="0.25">
      <c r="A36" s="131">
        <v>2600</v>
      </c>
      <c r="B36" s="105">
        <v>2700</v>
      </c>
      <c r="C36" s="105">
        <f t="shared" si="9"/>
        <v>0</v>
      </c>
      <c r="D36" s="131">
        <v>7600</v>
      </c>
      <c r="E36" s="105">
        <v>7700</v>
      </c>
      <c r="F36" s="105">
        <f t="shared" si="10"/>
        <v>59.019999999999996</v>
      </c>
      <c r="G36" s="131">
        <v>12600</v>
      </c>
      <c r="H36" s="105">
        <v>12700</v>
      </c>
      <c r="I36" s="132">
        <f t="shared" si="11"/>
        <v>193.53000000000003</v>
      </c>
    </row>
    <row r="37" spans="1:9" ht="9.9" customHeight="1" x14ac:dyDescent="0.25">
      <c r="A37" s="131">
        <v>2700</v>
      </c>
      <c r="B37" s="105">
        <v>2800</v>
      </c>
      <c r="C37" s="105">
        <f t="shared" si="9"/>
        <v>0</v>
      </c>
      <c r="D37" s="131">
        <v>7700</v>
      </c>
      <c r="E37" s="105">
        <v>7800</v>
      </c>
      <c r="F37" s="105">
        <f t="shared" si="10"/>
        <v>61.019999999999996</v>
      </c>
      <c r="G37" s="131">
        <v>12700</v>
      </c>
      <c r="H37" s="105">
        <v>12800</v>
      </c>
      <c r="I37" s="132">
        <f t="shared" si="11"/>
        <v>196.53000000000003</v>
      </c>
    </row>
    <row r="38" spans="1:9" ht="9.9" customHeight="1" x14ac:dyDescent="0.25">
      <c r="A38" s="131">
        <v>2800</v>
      </c>
      <c r="B38" s="105">
        <v>2900</v>
      </c>
      <c r="C38" s="105">
        <f t="shared" si="9"/>
        <v>0</v>
      </c>
      <c r="D38" s="131">
        <v>7800</v>
      </c>
      <c r="E38" s="105">
        <v>7900</v>
      </c>
      <c r="F38" s="105">
        <f t="shared" si="10"/>
        <v>63.019999999999996</v>
      </c>
      <c r="G38" s="131">
        <v>12800</v>
      </c>
      <c r="H38" s="105">
        <v>12900</v>
      </c>
      <c r="I38" s="132">
        <f t="shared" si="11"/>
        <v>199.53000000000003</v>
      </c>
    </row>
    <row r="39" spans="1:9" ht="9.9" customHeight="1" x14ac:dyDescent="0.25">
      <c r="A39" s="131">
        <v>2900</v>
      </c>
      <c r="B39" s="105">
        <v>3000</v>
      </c>
      <c r="C39" s="105">
        <f t="shared" si="9"/>
        <v>0</v>
      </c>
      <c r="D39" s="131">
        <v>7900</v>
      </c>
      <c r="E39" s="105">
        <v>8000</v>
      </c>
      <c r="F39" s="105">
        <f t="shared" si="10"/>
        <v>65.02</v>
      </c>
      <c r="G39" s="131">
        <v>12900</v>
      </c>
      <c r="H39" s="105">
        <v>13000</v>
      </c>
      <c r="I39" s="132">
        <f t="shared" si="11"/>
        <v>202.53000000000003</v>
      </c>
    </row>
    <row r="40" spans="1:9" ht="9.9" customHeight="1" x14ac:dyDescent="0.25">
      <c r="A40" s="134"/>
      <c r="B40" s="135"/>
      <c r="C40" s="135"/>
      <c r="D40" s="148"/>
      <c r="E40" s="149"/>
      <c r="F40" s="133"/>
      <c r="G40" s="134"/>
      <c r="H40" s="135"/>
      <c r="I40" s="136"/>
    </row>
    <row r="41" spans="1:9" ht="9.9" customHeight="1" x14ac:dyDescent="0.25">
      <c r="A41" s="131">
        <v>3000</v>
      </c>
      <c r="B41" s="105">
        <v>3100</v>
      </c>
      <c r="C41" s="105">
        <f t="shared" ref="C41:C50" si="12">(((+A41+B41)/2)*0)+$S$6</f>
        <v>0</v>
      </c>
      <c r="D41" s="131">
        <v>8000</v>
      </c>
      <c r="E41" s="105">
        <v>8100</v>
      </c>
      <c r="F41" s="105">
        <f t="shared" ref="F41:F52" si="13">(((+D41+E41)/2)*0.02)+$S$7</f>
        <v>67.02</v>
      </c>
      <c r="G41" s="131">
        <v>13000</v>
      </c>
      <c r="H41" s="105">
        <v>13100</v>
      </c>
      <c r="I41" s="132">
        <f>(((+G41+H41)/2)*0.03)+$S$8</f>
        <v>205.53000000000003</v>
      </c>
    </row>
    <row r="42" spans="1:9" ht="9.9" customHeight="1" x14ac:dyDescent="0.25">
      <c r="A42" s="131">
        <v>3100</v>
      </c>
      <c r="B42" s="105">
        <v>3200</v>
      </c>
      <c r="C42" s="105">
        <f t="shared" si="12"/>
        <v>0</v>
      </c>
      <c r="D42" s="131">
        <v>8100</v>
      </c>
      <c r="E42" s="105">
        <v>8200</v>
      </c>
      <c r="F42" s="105">
        <f t="shared" si="13"/>
        <v>69.02</v>
      </c>
      <c r="G42" s="131">
        <v>13100</v>
      </c>
      <c r="H42" s="105">
        <v>13200</v>
      </c>
      <c r="I42" s="132">
        <f t="shared" ref="I42:I47" si="14">(((+G42+H42)/2)*0.03)+$S$8</f>
        <v>208.53000000000003</v>
      </c>
    </row>
    <row r="43" spans="1:9" ht="9.9" customHeight="1" x14ac:dyDescent="0.25">
      <c r="A43" s="131">
        <v>3200</v>
      </c>
      <c r="B43" s="105">
        <v>3300</v>
      </c>
      <c r="C43" s="105">
        <f t="shared" si="12"/>
        <v>0</v>
      </c>
      <c r="D43" s="131">
        <v>8200</v>
      </c>
      <c r="E43" s="105">
        <v>8300</v>
      </c>
      <c r="F43" s="105">
        <f t="shared" si="13"/>
        <v>71.02</v>
      </c>
      <c r="G43" s="131">
        <v>13200</v>
      </c>
      <c r="H43" s="105">
        <v>13300</v>
      </c>
      <c r="I43" s="132">
        <f t="shared" si="14"/>
        <v>211.53000000000003</v>
      </c>
    </row>
    <row r="44" spans="1:9" ht="9.9" customHeight="1" x14ac:dyDescent="0.25">
      <c r="A44" s="131">
        <v>3300</v>
      </c>
      <c r="B44" s="105">
        <v>3400</v>
      </c>
      <c r="C44" s="105">
        <f t="shared" si="12"/>
        <v>0</v>
      </c>
      <c r="D44" s="131">
        <v>8300</v>
      </c>
      <c r="E44" s="105">
        <v>8400</v>
      </c>
      <c r="F44" s="105">
        <f t="shared" si="13"/>
        <v>73.02</v>
      </c>
      <c r="G44" s="131">
        <v>13300</v>
      </c>
      <c r="H44" s="105">
        <v>13400</v>
      </c>
      <c r="I44" s="132">
        <f t="shared" si="14"/>
        <v>214.53000000000003</v>
      </c>
    </row>
    <row r="45" spans="1:9" ht="9.9" customHeight="1" x14ac:dyDescent="0.25">
      <c r="A45" s="131">
        <v>3400</v>
      </c>
      <c r="B45" s="105">
        <v>3500</v>
      </c>
      <c r="C45" s="105">
        <f t="shared" si="12"/>
        <v>0</v>
      </c>
      <c r="D45" s="131">
        <v>8400</v>
      </c>
      <c r="E45" s="105">
        <v>8500</v>
      </c>
      <c r="F45" s="105">
        <f t="shared" si="13"/>
        <v>75.02</v>
      </c>
      <c r="G45" s="131">
        <v>13400</v>
      </c>
      <c r="H45" s="105">
        <v>13500</v>
      </c>
      <c r="I45" s="132">
        <f t="shared" si="14"/>
        <v>217.53000000000003</v>
      </c>
    </row>
    <row r="46" spans="1:9" ht="9.9" customHeight="1" x14ac:dyDescent="0.25">
      <c r="A46" s="131">
        <v>3500</v>
      </c>
      <c r="B46" s="105">
        <v>3600</v>
      </c>
      <c r="C46" s="105">
        <f t="shared" si="12"/>
        <v>0</v>
      </c>
      <c r="D46" s="131">
        <v>8500</v>
      </c>
      <c r="E46" s="105">
        <v>8600</v>
      </c>
      <c r="F46" s="105">
        <f t="shared" si="13"/>
        <v>77.02</v>
      </c>
      <c r="G46" s="131">
        <v>13500</v>
      </c>
      <c r="H46" s="105">
        <v>13600</v>
      </c>
      <c r="I46" s="132">
        <f t="shared" si="14"/>
        <v>220.53000000000003</v>
      </c>
    </row>
    <row r="47" spans="1:9" ht="9.9" customHeight="1" x14ac:dyDescent="0.25">
      <c r="A47" s="131">
        <v>3600</v>
      </c>
      <c r="B47" s="105">
        <v>3700</v>
      </c>
      <c r="C47" s="105">
        <f t="shared" si="12"/>
        <v>0</v>
      </c>
      <c r="D47" s="131">
        <v>8600</v>
      </c>
      <c r="E47" s="105">
        <v>8700</v>
      </c>
      <c r="F47" s="105">
        <f t="shared" si="13"/>
        <v>79.02</v>
      </c>
      <c r="G47" s="131">
        <v>13600</v>
      </c>
      <c r="H47" s="105">
        <v>13700</v>
      </c>
      <c r="I47" s="132">
        <f t="shared" si="14"/>
        <v>223.53000000000003</v>
      </c>
    </row>
    <row r="48" spans="1:9" ht="9.9" customHeight="1" x14ac:dyDescent="0.25">
      <c r="A48" s="131">
        <v>3700</v>
      </c>
      <c r="B48" s="105">
        <v>3800</v>
      </c>
      <c r="C48" s="105">
        <f t="shared" si="12"/>
        <v>0</v>
      </c>
      <c r="D48" s="131">
        <v>8700</v>
      </c>
      <c r="E48" s="105">
        <v>8800</v>
      </c>
      <c r="F48" s="105">
        <f t="shared" si="13"/>
        <v>81.02</v>
      </c>
      <c r="G48" s="131">
        <v>13700</v>
      </c>
      <c r="H48" s="105">
        <v>13800</v>
      </c>
      <c r="I48" s="132">
        <f>(((+G48+H48)/2)*0.03)+$S$8</f>
        <v>226.53000000000003</v>
      </c>
    </row>
    <row r="49" spans="1:9" ht="9.9" customHeight="1" x14ac:dyDescent="0.25">
      <c r="A49" s="131">
        <v>3800</v>
      </c>
      <c r="B49" s="105">
        <v>3900</v>
      </c>
      <c r="C49" s="105">
        <f t="shared" si="12"/>
        <v>0</v>
      </c>
      <c r="D49" s="131">
        <v>8800</v>
      </c>
      <c r="E49" s="105">
        <v>8900</v>
      </c>
      <c r="F49" s="105">
        <f t="shared" si="13"/>
        <v>83.02</v>
      </c>
      <c r="G49" s="131">
        <v>13800</v>
      </c>
      <c r="H49" s="105">
        <v>13900</v>
      </c>
      <c r="I49" s="132">
        <f>(((+G49+H49)/2)*0.03)+$S$8</f>
        <v>229.53000000000003</v>
      </c>
    </row>
    <row r="50" spans="1:9" ht="9.9" customHeight="1" x14ac:dyDescent="0.25">
      <c r="A50" s="131">
        <v>3900</v>
      </c>
      <c r="B50" s="105">
        <v>4000</v>
      </c>
      <c r="C50" s="105">
        <f t="shared" si="12"/>
        <v>0</v>
      </c>
      <c r="D50" s="131">
        <v>8900</v>
      </c>
      <c r="E50" s="105">
        <v>9000</v>
      </c>
      <c r="F50" s="105">
        <f t="shared" si="13"/>
        <v>85.02</v>
      </c>
      <c r="G50" s="137">
        <v>13900</v>
      </c>
      <c r="H50" s="105">
        <v>14000</v>
      </c>
      <c r="I50" s="132">
        <f>(((+G50+H50)/2)*0.034)+$S$9</f>
        <v>232.73399999999998</v>
      </c>
    </row>
    <row r="51" spans="1:9" ht="9.9" customHeight="1" x14ac:dyDescent="0.25">
      <c r="A51" s="134"/>
      <c r="B51" s="135"/>
      <c r="C51" s="133"/>
      <c r="D51" s="134"/>
      <c r="E51" s="135"/>
      <c r="F51" s="135"/>
      <c r="G51" s="135"/>
      <c r="H51" s="135"/>
      <c r="I51" s="136"/>
    </row>
    <row r="52" spans="1:9" ht="9.9" customHeight="1" x14ac:dyDescent="0.25">
      <c r="A52" s="131">
        <v>4000</v>
      </c>
      <c r="B52" s="105">
        <v>4100</v>
      </c>
      <c r="C52" s="105">
        <f t="shared" ref="C52:C57" si="15">(((+A52+B52)/2)*0)+$S$6</f>
        <v>0</v>
      </c>
      <c r="D52" s="131">
        <v>9000</v>
      </c>
      <c r="E52" s="105">
        <v>9100</v>
      </c>
      <c r="F52" s="105">
        <f t="shared" si="13"/>
        <v>87.02</v>
      </c>
      <c r="G52" s="129">
        <v>14000</v>
      </c>
      <c r="H52" s="105">
        <v>14100</v>
      </c>
      <c r="I52" s="132">
        <f t="shared" ref="I52:I61" si="16">(((+G52+H52)/2)*0.034)+$S$9</f>
        <v>236.13400000000001</v>
      </c>
    </row>
    <row r="53" spans="1:9" ht="9.9" customHeight="1" x14ac:dyDescent="0.25">
      <c r="A53" s="131">
        <v>4100</v>
      </c>
      <c r="B53" s="105">
        <v>4200</v>
      </c>
      <c r="C53" s="105">
        <f t="shared" si="15"/>
        <v>0</v>
      </c>
      <c r="D53" s="131">
        <v>9100</v>
      </c>
      <c r="E53" s="105">
        <v>9200</v>
      </c>
      <c r="F53" s="105">
        <f>(((+D53+E53)/2)*0.02)+$S$7</f>
        <v>89.02</v>
      </c>
      <c r="G53" s="131">
        <v>14100</v>
      </c>
      <c r="H53" s="105">
        <v>14200</v>
      </c>
      <c r="I53" s="132">
        <f t="shared" si="16"/>
        <v>239.53399999999999</v>
      </c>
    </row>
    <row r="54" spans="1:9" ht="9.9" customHeight="1" x14ac:dyDescent="0.25">
      <c r="A54" s="131">
        <v>4200</v>
      </c>
      <c r="B54" s="105">
        <v>4300</v>
      </c>
      <c r="C54" s="105">
        <f t="shared" si="15"/>
        <v>0</v>
      </c>
      <c r="D54" s="131">
        <v>9200</v>
      </c>
      <c r="E54" s="105">
        <v>9300</v>
      </c>
      <c r="F54" s="105">
        <f>(((+D54+E54)/2)*0.03)+$S$8</f>
        <v>91.53000000000003</v>
      </c>
      <c r="G54" s="131">
        <v>14200</v>
      </c>
      <c r="H54" s="105">
        <v>14300</v>
      </c>
      <c r="I54" s="132">
        <f t="shared" si="16"/>
        <v>242.93400000000003</v>
      </c>
    </row>
    <row r="55" spans="1:9" ht="9.9" customHeight="1" x14ac:dyDescent="0.25">
      <c r="A55" s="131">
        <v>4300</v>
      </c>
      <c r="B55" s="105">
        <v>4400</v>
      </c>
      <c r="C55" s="105">
        <f t="shared" si="15"/>
        <v>0</v>
      </c>
      <c r="D55" s="131">
        <v>9300</v>
      </c>
      <c r="E55" s="105">
        <v>9400</v>
      </c>
      <c r="F55" s="105">
        <f t="shared" ref="F55:F61" si="17">(((+D55+E55)/2)*0.03)+$S$8</f>
        <v>94.53000000000003</v>
      </c>
      <c r="G55" s="131">
        <v>14300</v>
      </c>
      <c r="H55" s="105">
        <v>14400</v>
      </c>
      <c r="I55" s="132">
        <f t="shared" si="16"/>
        <v>246.334</v>
      </c>
    </row>
    <row r="56" spans="1:9" ht="9.9" customHeight="1" x14ac:dyDescent="0.25">
      <c r="A56" s="131">
        <v>4400</v>
      </c>
      <c r="B56" s="105">
        <v>4500</v>
      </c>
      <c r="C56" s="105">
        <f t="shared" si="15"/>
        <v>0</v>
      </c>
      <c r="D56" s="131">
        <v>9400</v>
      </c>
      <c r="E56" s="105">
        <v>9500</v>
      </c>
      <c r="F56" s="105">
        <f t="shared" si="17"/>
        <v>97.53000000000003</v>
      </c>
      <c r="G56" s="131">
        <v>14400</v>
      </c>
      <c r="H56" s="105">
        <v>14500</v>
      </c>
      <c r="I56" s="132">
        <f t="shared" si="16"/>
        <v>249.73399999999998</v>
      </c>
    </row>
    <row r="57" spans="1:9" ht="9.9" customHeight="1" x14ac:dyDescent="0.25">
      <c r="A57" s="131">
        <v>4500</v>
      </c>
      <c r="B57" s="105">
        <v>4600</v>
      </c>
      <c r="C57" s="105">
        <f t="shared" si="15"/>
        <v>0</v>
      </c>
      <c r="D57" s="131">
        <v>9500</v>
      </c>
      <c r="E57" s="105">
        <v>9600</v>
      </c>
      <c r="F57" s="105">
        <f t="shared" si="17"/>
        <v>100.53000000000003</v>
      </c>
      <c r="G57" s="131">
        <v>14500</v>
      </c>
      <c r="H57" s="105">
        <v>14600</v>
      </c>
      <c r="I57" s="132">
        <f t="shared" si="16"/>
        <v>253.13400000000001</v>
      </c>
    </row>
    <row r="58" spans="1:9" ht="9.9" customHeight="1" x14ac:dyDescent="0.25">
      <c r="A58" s="131">
        <v>4600</v>
      </c>
      <c r="B58" s="105">
        <v>4700</v>
      </c>
      <c r="C58" s="105">
        <f>(((+A58+B58)/2)*0)+$S$6</f>
        <v>0</v>
      </c>
      <c r="D58" s="131">
        <v>9600</v>
      </c>
      <c r="E58" s="105">
        <v>9700</v>
      </c>
      <c r="F58" s="105">
        <f t="shared" si="17"/>
        <v>103.53000000000003</v>
      </c>
      <c r="G58" s="131">
        <v>14600</v>
      </c>
      <c r="H58" s="105">
        <v>14700</v>
      </c>
      <c r="I58" s="132">
        <f t="shared" si="16"/>
        <v>256.53399999999999</v>
      </c>
    </row>
    <row r="59" spans="1:9" ht="9.9" customHeight="1" x14ac:dyDescent="0.25">
      <c r="A59" s="131">
        <v>4700</v>
      </c>
      <c r="B59" s="105">
        <v>4800</v>
      </c>
      <c r="C59" s="105">
        <f>(((+A59+B59)/2)*0.02)+$S$7</f>
        <v>1.019999999999996</v>
      </c>
      <c r="D59" s="131">
        <v>9700</v>
      </c>
      <c r="E59" s="105">
        <v>9800</v>
      </c>
      <c r="F59" s="105">
        <f t="shared" si="17"/>
        <v>106.53000000000003</v>
      </c>
      <c r="G59" s="131">
        <v>14700</v>
      </c>
      <c r="H59" s="105">
        <v>14800</v>
      </c>
      <c r="I59" s="132">
        <f t="shared" si="16"/>
        <v>259.93400000000003</v>
      </c>
    </row>
    <row r="60" spans="1:9" ht="9.9" customHeight="1" x14ac:dyDescent="0.25">
      <c r="A60" s="131">
        <v>4800</v>
      </c>
      <c r="B60" s="105">
        <v>4900</v>
      </c>
      <c r="C60" s="105">
        <f t="shared" ref="C60:C61" si="18">(((+A60+B60)/2)*0.02)+$S$7</f>
        <v>3.019999999999996</v>
      </c>
      <c r="D60" s="131">
        <v>9800</v>
      </c>
      <c r="E60" s="105">
        <v>9900</v>
      </c>
      <c r="F60" s="105">
        <f t="shared" si="17"/>
        <v>109.53000000000003</v>
      </c>
      <c r="G60" s="131">
        <v>14800</v>
      </c>
      <c r="H60" s="105">
        <v>14900</v>
      </c>
      <c r="I60" s="132">
        <f t="shared" si="16"/>
        <v>263.334</v>
      </c>
    </row>
    <row r="61" spans="1:9" ht="9.9" customHeight="1" x14ac:dyDescent="0.25">
      <c r="A61" s="131">
        <v>4900</v>
      </c>
      <c r="B61" s="105">
        <v>5000</v>
      </c>
      <c r="C61" s="105">
        <f t="shared" si="18"/>
        <v>5.019999999999996</v>
      </c>
      <c r="D61" s="131">
        <v>9900</v>
      </c>
      <c r="E61" s="105">
        <v>10000</v>
      </c>
      <c r="F61" s="105">
        <f t="shared" si="17"/>
        <v>112.53000000000003</v>
      </c>
      <c r="G61" s="131">
        <v>14900</v>
      </c>
      <c r="H61" s="105">
        <v>15000</v>
      </c>
      <c r="I61" s="132">
        <f t="shared" si="16"/>
        <v>266.73399999999998</v>
      </c>
    </row>
    <row r="62" spans="1:9" ht="9.9" customHeight="1" thickBot="1" x14ac:dyDescent="0.3">
      <c r="A62" s="150"/>
      <c r="B62" s="139"/>
      <c r="C62" s="139"/>
      <c r="D62" s="151"/>
      <c r="E62" s="139"/>
      <c r="F62" s="138"/>
      <c r="G62" s="139"/>
      <c r="H62" s="139"/>
      <c r="I62" s="140"/>
    </row>
    <row r="63" spans="1:9" ht="9.9" customHeight="1" x14ac:dyDescent="0.25"/>
    <row r="64" spans="1:9" ht="9.9" customHeight="1" x14ac:dyDescent="0.25"/>
    <row r="65" ht="9.9" customHeight="1" x14ac:dyDescent="0.25"/>
    <row r="66" ht="9.9" customHeight="1" x14ac:dyDescent="0.25"/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R43"/>
  <sheetViews>
    <sheetView zoomScaleNormal="100" workbookViewId="0">
      <selection activeCell="K3" sqref="K3"/>
    </sheetView>
  </sheetViews>
  <sheetFormatPr defaultRowHeight="13.2" x14ac:dyDescent="0.25"/>
  <cols>
    <col min="1" max="1" width="9" bestFit="1" customWidth="1"/>
    <col min="2" max="2" width="11.33203125" bestFit="1" customWidth="1"/>
    <col min="3" max="3" width="16.6640625" bestFit="1" customWidth="1"/>
    <col min="4" max="4" width="10.88671875" customWidth="1"/>
    <col min="5" max="5" width="8.5546875" customWidth="1"/>
    <col min="6" max="6" width="8.6640625" bestFit="1" customWidth="1"/>
    <col min="9" max="9" width="10.88671875" bestFit="1" customWidth="1"/>
    <col min="10" max="10" width="10.44140625" bestFit="1" customWidth="1"/>
    <col min="11" max="11" width="10.33203125" bestFit="1" customWidth="1"/>
    <col min="12" max="12" width="1.6640625" style="53" customWidth="1"/>
    <col min="17" max="17" width="11.5546875" style="46" bestFit="1" customWidth="1"/>
  </cols>
  <sheetData>
    <row r="1" spans="1:15" x14ac:dyDescent="0.25">
      <c r="A1" s="171" t="s">
        <v>21</v>
      </c>
      <c r="B1" s="171"/>
      <c r="C1" s="171"/>
      <c r="D1" s="171"/>
      <c r="E1" s="171"/>
      <c r="F1" s="53"/>
      <c r="J1" s="49" t="s">
        <v>16</v>
      </c>
      <c r="M1" s="46"/>
      <c r="N1" s="46"/>
      <c r="O1" s="46"/>
    </row>
    <row r="2" spans="1:15" ht="13.5" customHeight="1" thickBot="1" x14ac:dyDescent="0.3">
      <c r="A2" s="47" t="s">
        <v>8</v>
      </c>
      <c r="B2" s="47" t="s">
        <v>12</v>
      </c>
      <c r="C2" s="47" t="s">
        <v>14</v>
      </c>
      <c r="D2" s="47" t="s">
        <v>13</v>
      </c>
      <c r="E2" s="48" t="s">
        <v>15</v>
      </c>
      <c r="F2" s="53"/>
      <c r="I2" s="73" t="s">
        <v>33</v>
      </c>
      <c r="J2" s="49" t="s">
        <v>17</v>
      </c>
      <c r="K2" s="72" t="s">
        <v>32</v>
      </c>
      <c r="M2" s="46"/>
      <c r="N2" s="46"/>
      <c r="O2" s="46"/>
    </row>
    <row r="3" spans="1:15" ht="13.8" thickBot="1" x14ac:dyDescent="0.3">
      <c r="A3" s="46">
        <f>K4</f>
        <v>21375.234644</v>
      </c>
      <c r="B3" s="46">
        <v>21400</v>
      </c>
      <c r="C3" s="46">
        <f>ROUND('Regular 2'!C28,0)</f>
        <v>335</v>
      </c>
      <c r="D3" s="46">
        <f>ROUND(C3*0.8,0)</f>
        <v>268</v>
      </c>
      <c r="E3" s="59">
        <f t="shared" ref="E3:E41" si="0">C3-D3</f>
        <v>67</v>
      </c>
      <c r="F3" s="53"/>
      <c r="G3" s="172" t="s">
        <v>28</v>
      </c>
      <c r="H3" s="172"/>
      <c r="I3" s="74" t="s">
        <v>25</v>
      </c>
      <c r="J3" s="52" t="s">
        <v>18</v>
      </c>
      <c r="K3" s="51" t="s">
        <v>19</v>
      </c>
      <c r="M3" s="46"/>
      <c r="N3" s="46"/>
      <c r="O3" s="46"/>
    </row>
    <row r="4" spans="1:15" x14ac:dyDescent="0.25">
      <c r="A4" s="46">
        <f>B3+1</f>
        <v>21401</v>
      </c>
      <c r="B4" s="46">
        <f>B3+100</f>
        <v>21500</v>
      </c>
      <c r="C4" s="46">
        <f>ROUND('Regular 2'!C30,0)</f>
        <v>338</v>
      </c>
      <c r="D4" s="46">
        <f>D3-7</f>
        <v>261</v>
      </c>
      <c r="E4" s="59">
        <f t="shared" si="0"/>
        <v>77</v>
      </c>
      <c r="F4" s="53"/>
      <c r="G4" s="46">
        <v>21068</v>
      </c>
      <c r="H4" s="46">
        <v>21100</v>
      </c>
      <c r="I4" s="69">
        <f>+'Low - Single'!I4</f>
        <v>1.4583E-2</v>
      </c>
      <c r="J4" s="50">
        <f>G4*I4</f>
        <v>307.234644</v>
      </c>
      <c r="K4" s="62">
        <f>J4+G4</f>
        <v>21375.234644</v>
      </c>
      <c r="M4" s="46"/>
      <c r="N4" s="46"/>
      <c r="O4" s="46"/>
    </row>
    <row r="5" spans="1:15" x14ac:dyDescent="0.25">
      <c r="A5" s="46">
        <f>A4+100</f>
        <v>21501</v>
      </c>
      <c r="B5" s="46">
        <f>B4+100</f>
        <v>21600</v>
      </c>
      <c r="C5" s="46">
        <f>ROUND('Regular 2'!C31,0)</f>
        <v>342</v>
      </c>
      <c r="D5" s="46">
        <f t="shared" ref="D5:D41" si="1">D4-7</f>
        <v>254</v>
      </c>
      <c r="E5" s="59">
        <f t="shared" si="0"/>
        <v>88</v>
      </c>
      <c r="F5" s="53"/>
      <c r="G5" s="59"/>
      <c r="H5" s="59"/>
      <c r="I5" s="60"/>
      <c r="J5" s="61"/>
      <c r="K5" s="59"/>
      <c r="M5" s="46"/>
      <c r="N5" s="46"/>
      <c r="O5" s="46"/>
    </row>
    <row r="6" spans="1:15" x14ac:dyDescent="0.25">
      <c r="A6" s="46">
        <f t="shared" ref="A6:B37" si="2">A5+100</f>
        <v>21601</v>
      </c>
      <c r="B6" s="46">
        <f t="shared" si="2"/>
        <v>21700</v>
      </c>
      <c r="C6" s="46">
        <f>ROUND('Regular 2'!C32,0)</f>
        <v>345</v>
      </c>
      <c r="D6" s="46">
        <f t="shared" si="1"/>
        <v>247</v>
      </c>
      <c r="E6" s="59">
        <f t="shared" si="0"/>
        <v>98</v>
      </c>
      <c r="F6" s="53"/>
      <c r="G6" s="59"/>
      <c r="H6" s="59"/>
      <c r="I6" s="60"/>
      <c r="J6" s="61"/>
      <c r="K6" s="59"/>
      <c r="M6" s="46"/>
      <c r="N6" s="46"/>
      <c r="O6" s="46"/>
    </row>
    <row r="7" spans="1:15" x14ac:dyDescent="0.25">
      <c r="A7" s="46">
        <f t="shared" si="2"/>
        <v>21701</v>
      </c>
      <c r="B7" s="46">
        <f t="shared" si="2"/>
        <v>21800</v>
      </c>
      <c r="C7" s="46">
        <f>ROUND('Regular 2'!C33,0)</f>
        <v>348</v>
      </c>
      <c r="D7" s="46">
        <f t="shared" si="1"/>
        <v>240</v>
      </c>
      <c r="E7" s="59">
        <f t="shared" si="0"/>
        <v>108</v>
      </c>
      <c r="F7" s="53"/>
      <c r="G7" s="59"/>
      <c r="H7" s="59"/>
      <c r="I7" s="60"/>
      <c r="J7" s="61"/>
      <c r="K7" s="59"/>
    </row>
    <row r="8" spans="1:15" x14ac:dyDescent="0.25">
      <c r="A8" s="46">
        <f t="shared" si="2"/>
        <v>21801</v>
      </c>
      <c r="B8" s="46">
        <f t="shared" si="2"/>
        <v>21900</v>
      </c>
      <c r="C8" s="46">
        <f>ROUND('Regular 2'!C34,0)</f>
        <v>352</v>
      </c>
      <c r="D8" s="46">
        <f t="shared" si="1"/>
        <v>233</v>
      </c>
      <c r="E8" s="59">
        <f t="shared" si="0"/>
        <v>119</v>
      </c>
      <c r="F8" s="53"/>
      <c r="G8" s="59"/>
      <c r="H8" s="59"/>
      <c r="I8" s="60"/>
      <c r="J8" s="61"/>
      <c r="K8" s="59"/>
    </row>
    <row r="9" spans="1:15" x14ac:dyDescent="0.25">
      <c r="A9" s="46">
        <f t="shared" si="2"/>
        <v>21901</v>
      </c>
      <c r="B9" s="46">
        <f t="shared" si="2"/>
        <v>22000</v>
      </c>
      <c r="C9" s="46">
        <f>ROUND('Regular 2'!C35,0)</f>
        <v>355</v>
      </c>
      <c r="D9" s="46">
        <f t="shared" si="1"/>
        <v>226</v>
      </c>
      <c r="E9" s="59">
        <f t="shared" si="0"/>
        <v>129</v>
      </c>
      <c r="F9" s="53"/>
      <c r="G9" s="59"/>
      <c r="H9" s="59"/>
      <c r="I9" s="60"/>
      <c r="J9" s="61"/>
      <c r="K9" s="59"/>
    </row>
    <row r="10" spans="1:15" x14ac:dyDescent="0.25">
      <c r="A10" s="46">
        <f t="shared" si="2"/>
        <v>22001</v>
      </c>
      <c r="B10" s="46">
        <f t="shared" si="2"/>
        <v>22100</v>
      </c>
      <c r="C10" s="46">
        <f>ROUND('Regular 2'!C36,0)</f>
        <v>359</v>
      </c>
      <c r="D10" s="46">
        <f t="shared" si="1"/>
        <v>219</v>
      </c>
      <c r="E10" s="59">
        <f t="shared" si="0"/>
        <v>140</v>
      </c>
      <c r="F10" s="53"/>
      <c r="G10" s="59"/>
      <c r="H10" s="59"/>
      <c r="I10" s="60"/>
      <c r="J10" s="61"/>
      <c r="K10" s="59"/>
    </row>
    <row r="11" spans="1:15" x14ac:dyDescent="0.25">
      <c r="A11" s="46">
        <f t="shared" si="2"/>
        <v>22101</v>
      </c>
      <c r="B11" s="46">
        <f t="shared" si="2"/>
        <v>22200</v>
      </c>
      <c r="C11" s="46">
        <f>ROUND('Regular 2'!C37,0)</f>
        <v>362</v>
      </c>
      <c r="D11" s="46">
        <f t="shared" si="1"/>
        <v>212</v>
      </c>
      <c r="E11" s="59">
        <f t="shared" si="0"/>
        <v>150</v>
      </c>
      <c r="F11" s="53"/>
      <c r="G11" s="59"/>
      <c r="H11" s="59"/>
      <c r="I11" s="60"/>
      <c r="J11" s="61"/>
      <c r="K11" s="59"/>
    </row>
    <row r="12" spans="1:15" x14ac:dyDescent="0.25">
      <c r="A12" s="46">
        <f t="shared" si="2"/>
        <v>22201</v>
      </c>
      <c r="B12" s="46">
        <f t="shared" si="2"/>
        <v>22300</v>
      </c>
      <c r="C12" s="46">
        <f>ROUND('Regular 2'!C38,0)</f>
        <v>365</v>
      </c>
      <c r="D12" s="46">
        <f t="shared" si="1"/>
        <v>205</v>
      </c>
      <c r="E12" s="59">
        <f t="shared" si="0"/>
        <v>160</v>
      </c>
      <c r="F12" s="53"/>
      <c r="G12" s="59"/>
      <c r="H12" s="59"/>
      <c r="I12" s="60"/>
      <c r="J12" s="61"/>
      <c r="K12" s="59"/>
    </row>
    <row r="13" spans="1:15" x14ac:dyDescent="0.25">
      <c r="A13" s="46">
        <f t="shared" si="2"/>
        <v>22301</v>
      </c>
      <c r="B13" s="46">
        <f t="shared" si="2"/>
        <v>22400</v>
      </c>
      <c r="C13" s="46">
        <f>ROUND('Regular 2'!C39,0)</f>
        <v>369</v>
      </c>
      <c r="D13" s="46">
        <f t="shared" si="1"/>
        <v>198</v>
      </c>
      <c r="E13" s="59">
        <f t="shared" si="0"/>
        <v>171</v>
      </c>
      <c r="F13" s="53"/>
      <c r="G13" s="59"/>
      <c r="H13" s="59"/>
      <c r="I13" s="60"/>
      <c r="J13" s="61"/>
      <c r="K13" s="59"/>
    </row>
    <row r="14" spans="1:15" x14ac:dyDescent="0.25">
      <c r="A14" s="46">
        <f t="shared" si="2"/>
        <v>22401</v>
      </c>
      <c r="B14" s="46">
        <f t="shared" si="2"/>
        <v>22500</v>
      </c>
      <c r="C14" s="46">
        <f>ROUND('Regular 2'!C41,0)</f>
        <v>372</v>
      </c>
      <c r="D14" s="46">
        <f t="shared" si="1"/>
        <v>191</v>
      </c>
      <c r="E14" s="59">
        <f t="shared" si="0"/>
        <v>181</v>
      </c>
      <c r="F14" s="53"/>
      <c r="G14" s="59"/>
      <c r="H14" s="59"/>
      <c r="I14" s="60"/>
      <c r="J14" s="61"/>
      <c r="K14" s="59"/>
    </row>
    <row r="15" spans="1:15" x14ac:dyDescent="0.25">
      <c r="A15" s="46">
        <f t="shared" si="2"/>
        <v>22501</v>
      </c>
      <c r="B15" s="46">
        <f t="shared" si="2"/>
        <v>22600</v>
      </c>
      <c r="C15" s="46">
        <f>ROUND('Regular 2'!C42,0)</f>
        <v>376</v>
      </c>
      <c r="D15" s="46">
        <f t="shared" si="1"/>
        <v>184</v>
      </c>
      <c r="E15" s="59">
        <f t="shared" si="0"/>
        <v>192</v>
      </c>
      <c r="F15" s="53"/>
      <c r="G15" s="59"/>
      <c r="H15" s="59"/>
      <c r="I15" s="60"/>
      <c r="J15" s="61"/>
      <c r="K15" s="59"/>
    </row>
    <row r="16" spans="1:15" x14ac:dyDescent="0.25">
      <c r="A16" s="46">
        <f t="shared" si="2"/>
        <v>22601</v>
      </c>
      <c r="B16" s="46">
        <f t="shared" si="2"/>
        <v>22700</v>
      </c>
      <c r="C16" s="46">
        <f>ROUND('Regular 2'!C43,0)</f>
        <v>379</v>
      </c>
      <c r="D16" s="46">
        <f t="shared" si="1"/>
        <v>177</v>
      </c>
      <c r="E16" s="59">
        <f t="shared" si="0"/>
        <v>202</v>
      </c>
      <c r="F16" s="53"/>
      <c r="G16" s="59"/>
      <c r="H16" s="59"/>
      <c r="I16" s="60"/>
      <c r="J16" s="61"/>
      <c r="K16" s="59"/>
    </row>
    <row r="17" spans="1:18" x14ac:dyDescent="0.25">
      <c r="A17" s="46">
        <f t="shared" si="2"/>
        <v>22701</v>
      </c>
      <c r="B17" s="46">
        <f t="shared" si="2"/>
        <v>22800</v>
      </c>
      <c r="C17" s="46">
        <f>ROUND('Regular 2'!C44,0)</f>
        <v>382</v>
      </c>
      <c r="D17" s="46">
        <f t="shared" si="1"/>
        <v>170</v>
      </c>
      <c r="E17" s="59">
        <f t="shared" si="0"/>
        <v>212</v>
      </c>
      <c r="F17" s="53"/>
      <c r="G17" s="59"/>
      <c r="H17" s="59"/>
      <c r="I17" s="60"/>
      <c r="J17" s="61"/>
      <c r="K17" s="59"/>
      <c r="Q17" s="63"/>
    </row>
    <row r="18" spans="1:18" x14ac:dyDescent="0.25">
      <c r="A18" s="46">
        <f t="shared" si="2"/>
        <v>22801</v>
      </c>
      <c r="B18" s="46">
        <f t="shared" si="2"/>
        <v>22900</v>
      </c>
      <c r="C18" s="46">
        <f>ROUND('Regular 2'!C45,0)</f>
        <v>386</v>
      </c>
      <c r="D18" s="46">
        <f t="shared" si="1"/>
        <v>163</v>
      </c>
      <c r="E18" s="59">
        <f t="shared" si="0"/>
        <v>223</v>
      </c>
      <c r="F18" s="53"/>
      <c r="G18" s="59"/>
      <c r="H18" s="59"/>
      <c r="I18" s="60"/>
      <c r="J18" s="61"/>
      <c r="K18" s="59"/>
    </row>
    <row r="19" spans="1:18" x14ac:dyDescent="0.25">
      <c r="A19" s="46">
        <f t="shared" si="2"/>
        <v>22901</v>
      </c>
      <c r="B19" s="46">
        <f t="shared" si="2"/>
        <v>23000</v>
      </c>
      <c r="C19" s="46">
        <f>ROUND('Regular 2'!C46,0)</f>
        <v>389</v>
      </c>
      <c r="D19" s="46">
        <f t="shared" si="1"/>
        <v>156</v>
      </c>
      <c r="E19" s="59">
        <f t="shared" si="0"/>
        <v>233</v>
      </c>
      <c r="F19" s="53"/>
      <c r="G19" s="59"/>
      <c r="H19" s="59"/>
      <c r="I19" s="60"/>
      <c r="J19" s="61"/>
      <c r="K19" s="59"/>
    </row>
    <row r="20" spans="1:18" x14ac:dyDescent="0.25">
      <c r="A20" s="46">
        <f t="shared" si="2"/>
        <v>23001</v>
      </c>
      <c r="B20" s="46">
        <f t="shared" si="2"/>
        <v>23100</v>
      </c>
      <c r="C20" s="46">
        <f>ROUND('Regular 2'!C47,0)</f>
        <v>393</v>
      </c>
      <c r="D20" s="46">
        <f t="shared" si="1"/>
        <v>149</v>
      </c>
      <c r="E20" s="59">
        <f t="shared" si="0"/>
        <v>244</v>
      </c>
      <c r="F20" s="53"/>
      <c r="G20" s="59"/>
      <c r="H20" s="59"/>
      <c r="I20" s="60"/>
      <c r="J20" s="61"/>
      <c r="K20" s="59"/>
    </row>
    <row r="21" spans="1:18" x14ac:dyDescent="0.25">
      <c r="A21" s="46">
        <f t="shared" si="2"/>
        <v>23101</v>
      </c>
      <c r="B21" s="46">
        <f t="shared" si="2"/>
        <v>23200</v>
      </c>
      <c r="C21" s="46">
        <f>ROUND('Regular 2'!C48,0)</f>
        <v>396</v>
      </c>
      <c r="D21" s="46">
        <f t="shared" si="1"/>
        <v>142</v>
      </c>
      <c r="E21" s="59">
        <f t="shared" si="0"/>
        <v>254</v>
      </c>
      <c r="F21" s="53"/>
      <c r="G21" s="59"/>
      <c r="H21" s="59"/>
      <c r="I21" s="60"/>
      <c r="J21" s="61"/>
      <c r="K21" s="59"/>
    </row>
    <row r="22" spans="1:18" x14ac:dyDescent="0.25">
      <c r="A22" s="46">
        <f t="shared" si="2"/>
        <v>23201</v>
      </c>
      <c r="B22" s="46">
        <f t="shared" si="2"/>
        <v>23300</v>
      </c>
      <c r="C22" s="46">
        <f>ROUND('Regular 2'!C49,0)</f>
        <v>399</v>
      </c>
      <c r="D22" s="46">
        <f t="shared" si="1"/>
        <v>135</v>
      </c>
      <c r="E22" s="59">
        <f t="shared" si="0"/>
        <v>264</v>
      </c>
      <c r="F22" s="53"/>
      <c r="G22" s="59"/>
      <c r="H22" s="59"/>
      <c r="I22" s="60"/>
      <c r="J22" s="61"/>
      <c r="K22" s="59"/>
      <c r="R22" s="46"/>
    </row>
    <row r="23" spans="1:18" x14ac:dyDescent="0.25">
      <c r="A23" s="46">
        <f t="shared" si="2"/>
        <v>23301</v>
      </c>
      <c r="B23" s="46">
        <f t="shared" si="2"/>
        <v>23400</v>
      </c>
      <c r="C23" s="46">
        <f>ROUND('Regular 2'!C50,0)</f>
        <v>403</v>
      </c>
      <c r="D23" s="46">
        <f t="shared" si="1"/>
        <v>128</v>
      </c>
      <c r="E23" s="59">
        <f t="shared" si="0"/>
        <v>275</v>
      </c>
      <c r="F23" s="53"/>
      <c r="G23" s="59"/>
      <c r="H23" s="59"/>
      <c r="I23" s="60"/>
      <c r="J23" s="61"/>
      <c r="K23" s="59"/>
    </row>
    <row r="24" spans="1:18" x14ac:dyDescent="0.25">
      <c r="A24" s="46">
        <f t="shared" si="2"/>
        <v>23401</v>
      </c>
      <c r="B24" s="46">
        <f t="shared" si="2"/>
        <v>23500</v>
      </c>
      <c r="C24" s="46">
        <f>ROUND('Regular 2'!C52,0)</f>
        <v>406</v>
      </c>
      <c r="D24" s="46">
        <f t="shared" si="1"/>
        <v>121</v>
      </c>
      <c r="E24" s="59">
        <f t="shared" si="0"/>
        <v>285</v>
      </c>
      <c r="F24" s="53"/>
      <c r="G24" s="59"/>
      <c r="H24" s="59"/>
      <c r="I24" s="60"/>
      <c r="J24" s="61"/>
      <c r="K24" s="59"/>
    </row>
    <row r="25" spans="1:18" x14ac:dyDescent="0.25">
      <c r="A25" s="46">
        <f t="shared" si="2"/>
        <v>23501</v>
      </c>
      <c r="B25" s="46">
        <f t="shared" si="2"/>
        <v>23600</v>
      </c>
      <c r="C25" s="46">
        <f>ROUND('Regular 2'!C53,0)</f>
        <v>410</v>
      </c>
      <c r="D25" s="46">
        <f t="shared" si="1"/>
        <v>114</v>
      </c>
      <c r="E25" s="59">
        <f t="shared" si="0"/>
        <v>296</v>
      </c>
      <c r="F25" s="53"/>
      <c r="G25" s="59"/>
      <c r="H25" s="59"/>
      <c r="I25" s="60"/>
      <c r="J25" s="61"/>
      <c r="K25" s="59"/>
    </row>
    <row r="26" spans="1:18" x14ac:dyDescent="0.25">
      <c r="A26" s="46">
        <f t="shared" si="2"/>
        <v>23601</v>
      </c>
      <c r="B26" s="46">
        <f t="shared" si="2"/>
        <v>23700</v>
      </c>
      <c r="C26" s="46">
        <f>ROUND('Regular 2'!C54,0)</f>
        <v>413</v>
      </c>
      <c r="D26" s="46">
        <f t="shared" si="1"/>
        <v>107</v>
      </c>
      <c r="E26" s="59">
        <f t="shared" si="0"/>
        <v>306</v>
      </c>
      <c r="F26" s="53"/>
      <c r="G26" s="59"/>
      <c r="H26" s="59"/>
      <c r="I26" s="60"/>
      <c r="J26" s="61"/>
      <c r="K26" s="59"/>
    </row>
    <row r="27" spans="1:18" x14ac:dyDescent="0.25">
      <c r="A27" s="46">
        <f t="shared" si="2"/>
        <v>23701</v>
      </c>
      <c r="B27" s="46">
        <f t="shared" si="2"/>
        <v>23800</v>
      </c>
      <c r="C27" s="46">
        <f>ROUND('Regular 2'!C55,0)</f>
        <v>416</v>
      </c>
      <c r="D27" s="46">
        <f t="shared" si="1"/>
        <v>100</v>
      </c>
      <c r="E27" s="59">
        <f t="shared" si="0"/>
        <v>316</v>
      </c>
      <c r="F27" s="53"/>
      <c r="G27" s="59"/>
      <c r="H27" s="59"/>
      <c r="I27" s="60"/>
      <c r="J27" s="61"/>
      <c r="K27" s="59"/>
    </row>
    <row r="28" spans="1:18" x14ac:dyDescent="0.25">
      <c r="A28" s="46">
        <f t="shared" si="2"/>
        <v>23801</v>
      </c>
      <c r="B28" s="46">
        <f t="shared" si="2"/>
        <v>23900</v>
      </c>
      <c r="C28" s="46">
        <f>ROUND('Regular 2'!C56,0)</f>
        <v>420</v>
      </c>
      <c r="D28" s="46">
        <f t="shared" si="1"/>
        <v>93</v>
      </c>
      <c r="E28" s="59">
        <f t="shared" si="0"/>
        <v>327</v>
      </c>
      <c r="F28" s="53"/>
      <c r="G28" s="59"/>
      <c r="H28" s="59"/>
      <c r="I28" s="60"/>
      <c r="J28" s="61"/>
      <c r="K28" s="59"/>
    </row>
    <row r="29" spans="1:18" x14ac:dyDescent="0.25">
      <c r="A29" s="46">
        <f t="shared" si="2"/>
        <v>23901</v>
      </c>
      <c r="B29" s="46">
        <f t="shared" si="2"/>
        <v>24000</v>
      </c>
      <c r="C29" s="46">
        <f>ROUND('Regular 2'!C57,0)</f>
        <v>423</v>
      </c>
      <c r="D29" s="46">
        <f t="shared" si="1"/>
        <v>86</v>
      </c>
      <c r="E29" s="59">
        <f t="shared" si="0"/>
        <v>337</v>
      </c>
      <c r="F29" s="53"/>
      <c r="G29" s="59"/>
      <c r="H29" s="59"/>
      <c r="I29" s="60"/>
      <c r="J29" s="61"/>
      <c r="K29" s="59"/>
    </row>
    <row r="30" spans="1:18" x14ac:dyDescent="0.25">
      <c r="A30" s="46">
        <f t="shared" si="2"/>
        <v>24001</v>
      </c>
      <c r="B30" s="46">
        <f t="shared" si="2"/>
        <v>24100</v>
      </c>
      <c r="C30" s="46">
        <f>ROUND('Regular 2'!C58,0)</f>
        <v>427</v>
      </c>
      <c r="D30" s="46">
        <f t="shared" si="1"/>
        <v>79</v>
      </c>
      <c r="E30" s="59">
        <f t="shared" si="0"/>
        <v>348</v>
      </c>
      <c r="F30" s="53"/>
      <c r="G30" s="59"/>
      <c r="H30" s="59"/>
      <c r="I30" s="60"/>
      <c r="J30" s="61"/>
      <c r="K30" s="59"/>
    </row>
    <row r="31" spans="1:18" x14ac:dyDescent="0.25">
      <c r="A31" s="46">
        <f t="shared" si="2"/>
        <v>24101</v>
      </c>
      <c r="B31" s="46">
        <f t="shared" si="2"/>
        <v>24200</v>
      </c>
      <c r="C31" s="46">
        <f>ROUND('Regular 2'!C59,0)</f>
        <v>430</v>
      </c>
      <c r="D31" s="46">
        <f t="shared" si="1"/>
        <v>72</v>
      </c>
      <c r="E31" s="59">
        <f t="shared" si="0"/>
        <v>358</v>
      </c>
      <c r="F31" s="53"/>
      <c r="G31" s="59"/>
      <c r="H31" s="59"/>
      <c r="I31" s="60"/>
      <c r="J31" s="61"/>
      <c r="K31" s="59"/>
    </row>
    <row r="32" spans="1:18" x14ac:dyDescent="0.25">
      <c r="A32" s="46">
        <f t="shared" si="2"/>
        <v>24201</v>
      </c>
      <c r="B32" s="46">
        <f t="shared" si="2"/>
        <v>24300</v>
      </c>
      <c r="C32" s="46">
        <f>ROUND('Regular 2'!C60,0)</f>
        <v>433</v>
      </c>
      <c r="D32" s="46">
        <f t="shared" si="1"/>
        <v>65</v>
      </c>
      <c r="E32" s="59">
        <f t="shared" si="0"/>
        <v>368</v>
      </c>
      <c r="F32" s="53"/>
      <c r="G32" s="59"/>
      <c r="H32" s="59"/>
      <c r="I32" s="60"/>
      <c r="J32" s="61"/>
      <c r="K32" s="59"/>
    </row>
    <row r="33" spans="1:11" x14ac:dyDescent="0.25">
      <c r="A33" s="46">
        <f t="shared" si="2"/>
        <v>24301</v>
      </c>
      <c r="B33" s="46">
        <f t="shared" si="2"/>
        <v>24400</v>
      </c>
      <c r="C33" s="46">
        <f>ROUND('Regular 2'!C61,0)</f>
        <v>437</v>
      </c>
      <c r="D33" s="46">
        <f t="shared" si="1"/>
        <v>58</v>
      </c>
      <c r="E33" s="59">
        <f t="shared" si="0"/>
        <v>379</v>
      </c>
      <c r="F33" s="53"/>
      <c r="G33" s="59"/>
      <c r="H33" s="59"/>
      <c r="I33" s="60"/>
      <c r="J33" s="61"/>
      <c r="K33" s="59"/>
    </row>
    <row r="34" spans="1:11" x14ac:dyDescent="0.25">
      <c r="A34" s="46">
        <f t="shared" si="2"/>
        <v>24401</v>
      </c>
      <c r="B34" s="46">
        <f t="shared" si="2"/>
        <v>24500</v>
      </c>
      <c r="C34" s="46">
        <f>ROUND('Regular 2'!C63,0)</f>
        <v>440</v>
      </c>
      <c r="D34" s="46">
        <f t="shared" si="1"/>
        <v>51</v>
      </c>
      <c r="E34" s="59">
        <f t="shared" si="0"/>
        <v>389</v>
      </c>
      <c r="F34" s="53"/>
      <c r="G34" s="59"/>
      <c r="H34" s="59"/>
      <c r="I34" s="60"/>
      <c r="J34" s="61"/>
      <c r="K34" s="59"/>
    </row>
    <row r="35" spans="1:11" x14ac:dyDescent="0.25">
      <c r="A35" s="46">
        <f t="shared" si="2"/>
        <v>24501</v>
      </c>
      <c r="B35" s="46">
        <f t="shared" si="2"/>
        <v>24600</v>
      </c>
      <c r="C35" s="46">
        <f>ROUND('Regular 2'!C64,0)</f>
        <v>444</v>
      </c>
      <c r="D35" s="46">
        <f t="shared" si="1"/>
        <v>44</v>
      </c>
      <c r="E35" s="59">
        <f t="shared" si="0"/>
        <v>400</v>
      </c>
      <c r="F35" s="53"/>
      <c r="G35" s="59"/>
      <c r="H35" s="59"/>
      <c r="I35" s="60"/>
      <c r="J35" s="61"/>
      <c r="K35" s="59"/>
    </row>
    <row r="36" spans="1:11" x14ac:dyDescent="0.25">
      <c r="A36" s="46">
        <f t="shared" si="2"/>
        <v>24601</v>
      </c>
      <c r="B36" s="46">
        <f t="shared" si="2"/>
        <v>24700</v>
      </c>
      <c r="C36" s="46">
        <f>ROUND('Regular 2'!C65,0)</f>
        <v>447</v>
      </c>
      <c r="D36" s="46">
        <f t="shared" si="1"/>
        <v>37</v>
      </c>
      <c r="E36" s="59">
        <f t="shared" si="0"/>
        <v>410</v>
      </c>
      <c r="F36" s="53"/>
      <c r="G36" s="59"/>
      <c r="H36" s="59"/>
      <c r="I36" s="60"/>
      <c r="J36" s="61"/>
      <c r="K36" s="59"/>
    </row>
    <row r="37" spans="1:11" x14ac:dyDescent="0.25">
      <c r="A37" s="46">
        <f t="shared" si="2"/>
        <v>24701</v>
      </c>
      <c r="B37" s="46">
        <f t="shared" si="2"/>
        <v>24800</v>
      </c>
      <c r="C37" s="46">
        <f>ROUND('Regular 2'!C66,0)</f>
        <v>450</v>
      </c>
      <c r="D37" s="46">
        <f t="shared" si="1"/>
        <v>30</v>
      </c>
      <c r="E37" s="59">
        <f t="shared" si="0"/>
        <v>420</v>
      </c>
      <c r="F37" s="53"/>
      <c r="G37" s="59"/>
      <c r="H37" s="59"/>
      <c r="I37" s="60"/>
      <c r="J37" s="61"/>
      <c r="K37" s="59"/>
    </row>
    <row r="38" spans="1:11" x14ac:dyDescent="0.25">
      <c r="A38" s="46">
        <f t="shared" ref="A38:B41" si="3">A37+100</f>
        <v>24801</v>
      </c>
      <c r="B38" s="46">
        <f t="shared" si="3"/>
        <v>24900</v>
      </c>
      <c r="C38" s="46">
        <f>ROUND('Regular 2'!C67,0)</f>
        <v>454</v>
      </c>
      <c r="D38" s="46">
        <f t="shared" si="1"/>
        <v>23</v>
      </c>
      <c r="E38" s="59">
        <f t="shared" si="0"/>
        <v>431</v>
      </c>
      <c r="F38" s="53"/>
      <c r="G38" s="59"/>
      <c r="H38" s="59"/>
      <c r="I38" s="60"/>
      <c r="J38" s="61"/>
      <c r="K38" s="59"/>
    </row>
    <row r="39" spans="1:11" x14ac:dyDescent="0.25">
      <c r="A39" s="46">
        <f t="shared" si="3"/>
        <v>24901</v>
      </c>
      <c r="B39" s="46">
        <f t="shared" si="3"/>
        <v>25000</v>
      </c>
      <c r="C39" s="46">
        <f>ROUND('Regular 2'!C68,0)</f>
        <v>457</v>
      </c>
      <c r="D39" s="46">
        <f t="shared" si="1"/>
        <v>16</v>
      </c>
      <c r="E39" s="59">
        <f t="shared" si="0"/>
        <v>441</v>
      </c>
      <c r="F39" s="53"/>
      <c r="G39" s="59"/>
      <c r="H39" s="59"/>
      <c r="I39" s="60"/>
      <c r="J39" s="61"/>
      <c r="K39" s="59"/>
    </row>
    <row r="40" spans="1:11" x14ac:dyDescent="0.25">
      <c r="A40" s="46">
        <f t="shared" si="3"/>
        <v>25001</v>
      </c>
      <c r="B40" s="46">
        <f t="shared" si="3"/>
        <v>25100</v>
      </c>
      <c r="C40" s="46">
        <f>ROUND('Regular 2'!C69,0)</f>
        <v>461</v>
      </c>
      <c r="D40" s="46">
        <f t="shared" si="1"/>
        <v>9</v>
      </c>
      <c r="E40" s="59">
        <f t="shared" si="0"/>
        <v>452</v>
      </c>
      <c r="F40" s="53"/>
      <c r="G40" s="59"/>
      <c r="H40" s="59"/>
      <c r="I40" s="60"/>
      <c r="J40" s="61"/>
      <c r="K40" s="59"/>
    </row>
    <row r="41" spans="1:11" x14ac:dyDescent="0.25">
      <c r="A41" s="46">
        <f t="shared" si="3"/>
        <v>25101</v>
      </c>
      <c r="B41" s="46">
        <f t="shared" si="3"/>
        <v>25200</v>
      </c>
      <c r="C41" s="46">
        <f>ROUND('Regular 2'!C70,0)</f>
        <v>464</v>
      </c>
      <c r="D41" s="46">
        <f t="shared" si="1"/>
        <v>2</v>
      </c>
      <c r="E41" s="59">
        <f t="shared" si="0"/>
        <v>462</v>
      </c>
      <c r="F41" s="53"/>
      <c r="G41" s="59"/>
      <c r="H41" s="59"/>
      <c r="I41" s="60"/>
      <c r="J41" s="61"/>
      <c r="K41" s="59"/>
    </row>
    <row r="42" spans="1:11" x14ac:dyDescent="0.25">
      <c r="A42" s="168"/>
      <c r="B42" s="168"/>
      <c r="C42" s="168"/>
      <c r="D42" s="168"/>
      <c r="E42" s="168"/>
    </row>
    <row r="43" spans="1:11" x14ac:dyDescent="0.25">
      <c r="F43" s="59"/>
    </row>
  </sheetData>
  <mergeCells count="2">
    <mergeCell ref="A1:E1"/>
    <mergeCell ref="G3:H3"/>
  </mergeCells>
  <phoneticPr fontId="4" type="noConversion"/>
  <pageMargins left="0.75" right="0.75" top="1" bottom="1" header="0.5" footer="0.5"/>
  <pageSetup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59"/>
  <sheetViews>
    <sheetView topLeftCell="A22" zoomScaleNormal="100" workbookViewId="0">
      <selection activeCell="B61" sqref="B61"/>
    </sheetView>
  </sheetViews>
  <sheetFormatPr defaultRowHeight="13.2" x14ac:dyDescent="0.25"/>
  <cols>
    <col min="1" max="1" width="9" customWidth="1"/>
    <col min="2" max="2" width="12.33203125" bestFit="1" customWidth="1"/>
    <col min="3" max="3" width="16.6640625" customWidth="1"/>
    <col min="4" max="4" width="13" customWidth="1"/>
    <col min="5" max="5" width="8.44140625" customWidth="1"/>
    <col min="6" max="6" width="10.33203125" style="53" customWidth="1"/>
    <col min="7" max="8" width="9" bestFit="1" customWidth="1"/>
    <col min="9" max="9" width="10.88671875" bestFit="1" customWidth="1"/>
    <col min="10" max="10" width="10.44140625" bestFit="1" customWidth="1"/>
    <col min="11" max="11" width="10.33203125" bestFit="1" customWidth="1"/>
  </cols>
  <sheetData>
    <row r="1" spans="1:14" x14ac:dyDescent="0.25">
      <c r="A1" s="171" t="s">
        <v>20</v>
      </c>
      <c r="B1" s="171"/>
      <c r="C1" s="171"/>
      <c r="D1" s="171"/>
      <c r="E1" s="171"/>
      <c r="J1" s="49" t="s">
        <v>16</v>
      </c>
      <c r="L1" s="46"/>
      <c r="M1" s="46"/>
      <c r="N1" s="46"/>
    </row>
    <row r="2" spans="1:14" ht="13.8" thickBot="1" x14ac:dyDescent="0.3">
      <c r="A2" s="47" t="s">
        <v>8</v>
      </c>
      <c r="B2" s="47" t="s">
        <v>12</v>
      </c>
      <c r="C2" s="47" t="s">
        <v>14</v>
      </c>
      <c r="D2" s="47" t="s">
        <v>13</v>
      </c>
      <c r="E2" s="48" t="s">
        <v>15</v>
      </c>
      <c r="I2" s="73" t="s">
        <v>33</v>
      </c>
      <c r="J2" s="49" t="s">
        <v>17</v>
      </c>
      <c r="K2" s="72" t="s">
        <v>32</v>
      </c>
      <c r="L2" s="46"/>
      <c r="M2" s="46"/>
      <c r="N2" s="46"/>
    </row>
    <row r="3" spans="1:14" ht="13.8" thickBot="1" x14ac:dyDescent="0.3">
      <c r="A3" s="46">
        <f>K4</f>
        <v>25725.766548</v>
      </c>
      <c r="B3" s="46">
        <v>25800</v>
      </c>
      <c r="C3" s="46">
        <f>ROUND('Regular 2'!F11,0)</f>
        <v>484</v>
      </c>
      <c r="D3" s="46">
        <f>ROUND(C3*0.8,0)</f>
        <v>387</v>
      </c>
      <c r="E3" s="46">
        <f t="shared" ref="E3:E58" si="0">C3-D3</f>
        <v>97</v>
      </c>
      <c r="G3" s="172" t="s">
        <v>28</v>
      </c>
      <c r="H3" s="172"/>
      <c r="I3" s="74" t="s">
        <v>25</v>
      </c>
      <c r="J3" s="52" t="s">
        <v>18</v>
      </c>
      <c r="K3" s="51" t="s">
        <v>19</v>
      </c>
      <c r="L3" s="57"/>
      <c r="M3" s="57"/>
      <c r="N3" s="57"/>
    </row>
    <row r="4" spans="1:14" x14ac:dyDescent="0.25">
      <c r="A4" s="46">
        <f>B3+1</f>
        <v>25801</v>
      </c>
      <c r="B4" s="46">
        <f>B3+100</f>
        <v>25900</v>
      </c>
      <c r="C4" s="46">
        <f>ROUND('Regular 2'!F12,0)</f>
        <v>488</v>
      </c>
      <c r="D4" s="46">
        <f>D3-7</f>
        <v>380</v>
      </c>
      <c r="E4" s="46">
        <f t="shared" si="0"/>
        <v>108</v>
      </c>
      <c r="G4" s="46">
        <v>25356</v>
      </c>
      <c r="H4" s="46">
        <v>25400</v>
      </c>
      <c r="I4" s="69">
        <f>+'Low - Single'!I4</f>
        <v>1.4583E-2</v>
      </c>
      <c r="J4" s="50">
        <f>G4*I4</f>
        <v>369.766548</v>
      </c>
      <c r="K4" s="62">
        <f>J4+G4</f>
        <v>25725.766548</v>
      </c>
      <c r="L4" s="58"/>
      <c r="M4" s="58"/>
      <c r="N4" s="58"/>
    </row>
    <row r="5" spans="1:14" x14ac:dyDescent="0.25">
      <c r="A5" s="46">
        <f>A4+100</f>
        <v>25901</v>
      </c>
      <c r="B5" s="46">
        <f>B4+100</f>
        <v>26000</v>
      </c>
      <c r="C5" s="46">
        <f>ROUND('Regular 2'!F13,0)</f>
        <v>491</v>
      </c>
      <c r="D5" s="46">
        <f t="shared" ref="D5:D58" si="1">D4-7</f>
        <v>373</v>
      </c>
      <c r="E5" s="46">
        <f t="shared" si="0"/>
        <v>118</v>
      </c>
      <c r="G5" s="59"/>
      <c r="H5" s="59"/>
      <c r="I5" s="60"/>
      <c r="J5" s="61"/>
      <c r="K5" s="59"/>
      <c r="L5" s="46"/>
      <c r="M5" s="46"/>
      <c r="N5" s="46"/>
    </row>
    <row r="6" spans="1:14" x14ac:dyDescent="0.25">
      <c r="A6" s="46">
        <f t="shared" ref="A6:B37" si="2">A5+100</f>
        <v>26001</v>
      </c>
      <c r="B6" s="46">
        <f t="shared" si="2"/>
        <v>26100</v>
      </c>
      <c r="C6" s="46">
        <f>ROUND('Regular 2'!F14,0)</f>
        <v>495</v>
      </c>
      <c r="D6" s="46">
        <f t="shared" si="1"/>
        <v>366</v>
      </c>
      <c r="E6" s="46">
        <f t="shared" si="0"/>
        <v>129</v>
      </c>
      <c r="G6" s="59"/>
      <c r="H6" s="59"/>
      <c r="I6" s="60"/>
      <c r="J6" s="61"/>
      <c r="K6" s="59"/>
      <c r="L6" s="46"/>
      <c r="M6" s="46"/>
      <c r="N6" s="46"/>
    </row>
    <row r="7" spans="1:14" x14ac:dyDescent="0.25">
      <c r="A7" s="46">
        <f t="shared" si="2"/>
        <v>26101</v>
      </c>
      <c r="B7" s="46">
        <f t="shared" si="2"/>
        <v>26200</v>
      </c>
      <c r="C7" s="46">
        <f>ROUND('Regular 2'!F15,0)</f>
        <v>498</v>
      </c>
      <c r="D7" s="46">
        <f t="shared" si="1"/>
        <v>359</v>
      </c>
      <c r="E7" s="46">
        <f t="shared" si="0"/>
        <v>139</v>
      </c>
      <c r="G7" s="59"/>
      <c r="H7" s="59"/>
      <c r="I7" s="60"/>
      <c r="J7" s="61"/>
      <c r="K7" s="59"/>
      <c r="L7" s="46"/>
      <c r="M7" s="46"/>
      <c r="N7" s="46"/>
    </row>
    <row r="8" spans="1:14" x14ac:dyDescent="0.25">
      <c r="A8" s="46">
        <f t="shared" si="2"/>
        <v>26201</v>
      </c>
      <c r="B8" s="46">
        <f t="shared" si="2"/>
        <v>26300</v>
      </c>
      <c r="C8" s="46">
        <f>ROUND('Regular 2'!F16,0)</f>
        <v>501</v>
      </c>
      <c r="D8" s="46">
        <f t="shared" si="1"/>
        <v>352</v>
      </c>
      <c r="E8" s="46">
        <f t="shared" si="0"/>
        <v>149</v>
      </c>
      <c r="G8" s="59"/>
      <c r="H8" s="59"/>
      <c r="I8" s="60"/>
      <c r="J8" s="61"/>
      <c r="K8" s="59"/>
      <c r="L8" s="46"/>
      <c r="M8" s="46"/>
      <c r="N8" s="46"/>
    </row>
    <row r="9" spans="1:14" x14ac:dyDescent="0.25">
      <c r="A9" s="46">
        <f t="shared" si="2"/>
        <v>26301</v>
      </c>
      <c r="B9" s="46">
        <f t="shared" si="2"/>
        <v>26400</v>
      </c>
      <c r="C9" s="46">
        <f>ROUND('Regular 2'!F17,0)</f>
        <v>505</v>
      </c>
      <c r="D9" s="46">
        <f t="shared" si="1"/>
        <v>345</v>
      </c>
      <c r="E9" s="46">
        <f t="shared" si="0"/>
        <v>160</v>
      </c>
      <c r="G9" s="59"/>
      <c r="H9" s="59"/>
      <c r="I9" s="60"/>
      <c r="J9" s="61"/>
      <c r="K9" s="59"/>
      <c r="L9" s="46"/>
      <c r="M9" s="46"/>
      <c r="N9" s="46"/>
    </row>
    <row r="10" spans="1:14" x14ac:dyDescent="0.25">
      <c r="A10" s="46">
        <f t="shared" si="2"/>
        <v>26401</v>
      </c>
      <c r="B10" s="46">
        <f t="shared" si="2"/>
        <v>26500</v>
      </c>
      <c r="C10" s="46">
        <f>ROUND('Regular 2'!F19,0)</f>
        <v>508</v>
      </c>
      <c r="D10" s="46">
        <f t="shared" si="1"/>
        <v>338</v>
      </c>
      <c r="E10" s="46">
        <f t="shared" si="0"/>
        <v>170</v>
      </c>
      <c r="G10" s="59"/>
      <c r="H10" s="59"/>
      <c r="I10" s="60"/>
      <c r="J10" s="61"/>
      <c r="K10" s="59"/>
      <c r="L10" s="46"/>
      <c r="M10" s="46"/>
      <c r="N10" s="46"/>
    </row>
    <row r="11" spans="1:14" x14ac:dyDescent="0.25">
      <c r="A11" s="46">
        <f t="shared" si="2"/>
        <v>26501</v>
      </c>
      <c r="B11" s="46">
        <f t="shared" si="2"/>
        <v>26600</v>
      </c>
      <c r="C11" s="46">
        <f>ROUND('Regular 2'!F20,0)</f>
        <v>512</v>
      </c>
      <c r="D11" s="46">
        <f t="shared" si="1"/>
        <v>331</v>
      </c>
      <c r="E11" s="46">
        <f t="shared" si="0"/>
        <v>181</v>
      </c>
      <c r="G11" s="59"/>
      <c r="H11" s="59"/>
      <c r="I11" s="60"/>
      <c r="J11" s="61"/>
      <c r="K11" s="59"/>
      <c r="L11" s="46"/>
      <c r="M11" s="46"/>
      <c r="N11" s="46"/>
    </row>
    <row r="12" spans="1:14" x14ac:dyDescent="0.25">
      <c r="A12" s="46">
        <f t="shared" si="2"/>
        <v>26601</v>
      </c>
      <c r="B12" s="46">
        <f t="shared" si="2"/>
        <v>26700</v>
      </c>
      <c r="C12" s="46">
        <f>ROUND('Regular 2'!F21,0)</f>
        <v>515</v>
      </c>
      <c r="D12" s="46">
        <f t="shared" si="1"/>
        <v>324</v>
      </c>
      <c r="E12" s="46">
        <f t="shared" si="0"/>
        <v>191</v>
      </c>
      <c r="G12" s="59"/>
      <c r="H12" s="59"/>
      <c r="I12" s="60"/>
      <c r="J12" s="61"/>
      <c r="K12" s="59"/>
      <c r="L12" s="46"/>
      <c r="M12" s="46"/>
      <c r="N12" s="46"/>
    </row>
    <row r="13" spans="1:14" x14ac:dyDescent="0.25">
      <c r="A13" s="46">
        <f t="shared" si="2"/>
        <v>26701</v>
      </c>
      <c r="B13" s="46">
        <f t="shared" si="2"/>
        <v>26800</v>
      </c>
      <c r="C13" s="46">
        <f>ROUND('Regular 2'!F22,0)</f>
        <v>518</v>
      </c>
      <c r="D13" s="46">
        <f t="shared" si="1"/>
        <v>317</v>
      </c>
      <c r="E13" s="46">
        <f t="shared" si="0"/>
        <v>201</v>
      </c>
      <c r="G13" s="59"/>
      <c r="H13" s="59"/>
      <c r="I13" s="60"/>
      <c r="J13" s="61"/>
      <c r="K13" s="59"/>
      <c r="L13" s="46"/>
      <c r="M13" s="46"/>
      <c r="N13" s="46"/>
    </row>
    <row r="14" spans="1:14" x14ac:dyDescent="0.25">
      <c r="A14" s="46">
        <f t="shared" si="2"/>
        <v>26801</v>
      </c>
      <c r="B14" s="46">
        <f t="shared" si="2"/>
        <v>26900</v>
      </c>
      <c r="C14" s="46">
        <f>ROUND('Regular 2'!F23,0)</f>
        <v>522</v>
      </c>
      <c r="D14" s="46">
        <f t="shared" si="1"/>
        <v>310</v>
      </c>
      <c r="E14" s="46">
        <f t="shared" si="0"/>
        <v>212</v>
      </c>
      <c r="G14" s="59"/>
      <c r="H14" s="59"/>
      <c r="I14" s="60"/>
      <c r="J14" s="61"/>
      <c r="K14" s="59"/>
      <c r="L14" s="46"/>
      <c r="M14" s="46"/>
      <c r="N14" s="46"/>
    </row>
    <row r="15" spans="1:14" x14ac:dyDescent="0.25">
      <c r="A15" s="46">
        <f t="shared" si="2"/>
        <v>26901</v>
      </c>
      <c r="B15" s="46">
        <f t="shared" si="2"/>
        <v>27000</v>
      </c>
      <c r="C15" s="46">
        <f>ROUND('Regular 2'!F24,0)</f>
        <v>525</v>
      </c>
      <c r="D15" s="46">
        <f t="shared" si="1"/>
        <v>303</v>
      </c>
      <c r="E15" s="46">
        <f t="shared" si="0"/>
        <v>222</v>
      </c>
      <c r="G15" s="59"/>
      <c r="H15" s="59"/>
      <c r="I15" s="60"/>
      <c r="J15" s="61"/>
      <c r="K15" s="59"/>
      <c r="L15" s="46"/>
      <c r="M15" s="46"/>
      <c r="N15" s="46"/>
    </row>
    <row r="16" spans="1:14" x14ac:dyDescent="0.25">
      <c r="A16" s="46">
        <f t="shared" si="2"/>
        <v>27001</v>
      </c>
      <c r="B16" s="46">
        <f t="shared" si="2"/>
        <v>27100</v>
      </c>
      <c r="C16" s="46">
        <f>ROUND('Regular 2'!F25,0)</f>
        <v>529</v>
      </c>
      <c r="D16" s="46">
        <f t="shared" si="1"/>
        <v>296</v>
      </c>
      <c r="E16" s="46">
        <f t="shared" si="0"/>
        <v>233</v>
      </c>
      <c r="G16" s="59"/>
      <c r="H16" s="59"/>
      <c r="I16" s="60"/>
      <c r="J16" s="61"/>
      <c r="K16" s="59"/>
      <c r="L16" s="46"/>
      <c r="M16" s="46"/>
      <c r="N16" s="46"/>
    </row>
    <row r="17" spans="1:14" x14ac:dyDescent="0.25">
      <c r="A17" s="46">
        <f t="shared" si="2"/>
        <v>27101</v>
      </c>
      <c r="B17" s="46">
        <f t="shared" si="2"/>
        <v>27200</v>
      </c>
      <c r="C17" s="46">
        <f>ROUND('Regular 2'!F26,0)</f>
        <v>532</v>
      </c>
      <c r="D17" s="46">
        <f t="shared" si="1"/>
        <v>289</v>
      </c>
      <c r="E17" s="46">
        <f t="shared" si="0"/>
        <v>243</v>
      </c>
      <c r="G17" s="59"/>
      <c r="H17" s="59"/>
      <c r="I17" s="60"/>
      <c r="J17" s="61"/>
      <c r="K17" s="59"/>
      <c r="L17" s="46"/>
      <c r="M17" s="46"/>
      <c r="N17" s="46"/>
    </row>
    <row r="18" spans="1:14" x14ac:dyDescent="0.25">
      <c r="A18" s="46">
        <f t="shared" si="2"/>
        <v>27201</v>
      </c>
      <c r="B18" s="46">
        <f t="shared" si="2"/>
        <v>27300</v>
      </c>
      <c r="C18" s="46">
        <f>ROUND('Regular 2'!F27,0)</f>
        <v>535</v>
      </c>
      <c r="D18" s="46">
        <f t="shared" si="1"/>
        <v>282</v>
      </c>
      <c r="E18" s="46">
        <f t="shared" si="0"/>
        <v>253</v>
      </c>
      <c r="G18" s="59"/>
      <c r="H18" s="59"/>
      <c r="I18" s="60"/>
      <c r="J18" s="61"/>
      <c r="K18" s="59"/>
      <c r="L18" s="46"/>
      <c r="M18" s="46"/>
      <c r="N18" s="46"/>
    </row>
    <row r="19" spans="1:14" x14ac:dyDescent="0.25">
      <c r="A19" s="46">
        <f t="shared" si="2"/>
        <v>27301</v>
      </c>
      <c r="B19" s="46">
        <f t="shared" si="2"/>
        <v>27400</v>
      </c>
      <c r="C19" s="46">
        <f>ROUND('Regular 2'!F28,0)</f>
        <v>720</v>
      </c>
      <c r="D19" s="46">
        <f t="shared" si="1"/>
        <v>275</v>
      </c>
      <c r="E19" s="46">
        <f t="shared" si="0"/>
        <v>445</v>
      </c>
      <c r="G19" s="59"/>
      <c r="H19" s="59"/>
      <c r="I19" s="60"/>
      <c r="J19" s="61"/>
      <c r="K19" s="59"/>
      <c r="L19" s="46"/>
      <c r="M19" s="46"/>
      <c r="N19" s="46"/>
    </row>
    <row r="20" spans="1:14" x14ac:dyDescent="0.25">
      <c r="A20" s="59">
        <f t="shared" si="2"/>
        <v>27401</v>
      </c>
      <c r="B20" s="59">
        <f t="shared" si="2"/>
        <v>27500</v>
      </c>
      <c r="C20" s="46">
        <f>ROUND('Regular 2'!F30,0)</f>
        <v>725</v>
      </c>
      <c r="D20" s="46">
        <f t="shared" si="1"/>
        <v>268</v>
      </c>
      <c r="E20" s="46">
        <f t="shared" si="0"/>
        <v>457</v>
      </c>
      <c r="G20" s="59"/>
      <c r="H20" s="59"/>
      <c r="I20" s="60"/>
      <c r="J20" s="61"/>
      <c r="K20" s="59"/>
      <c r="L20" s="46"/>
      <c r="M20" s="46"/>
      <c r="N20" s="46"/>
    </row>
    <row r="21" spans="1:14" x14ac:dyDescent="0.25">
      <c r="A21" s="46">
        <f t="shared" si="2"/>
        <v>27501</v>
      </c>
      <c r="B21" s="46">
        <f t="shared" si="2"/>
        <v>27600</v>
      </c>
      <c r="C21" s="46">
        <f>ROUND('Regular 2'!F31,0)</f>
        <v>730</v>
      </c>
      <c r="D21" s="46">
        <f t="shared" si="1"/>
        <v>261</v>
      </c>
      <c r="E21" s="46">
        <f t="shared" si="0"/>
        <v>469</v>
      </c>
      <c r="G21" s="59"/>
      <c r="H21" s="59"/>
      <c r="I21" s="60"/>
      <c r="J21" s="61"/>
      <c r="K21" s="59"/>
      <c r="L21" s="46"/>
      <c r="M21" s="46"/>
      <c r="N21" s="46"/>
    </row>
    <row r="22" spans="1:14" x14ac:dyDescent="0.25">
      <c r="A22" s="46">
        <f t="shared" si="2"/>
        <v>27601</v>
      </c>
      <c r="B22" s="46">
        <f t="shared" si="2"/>
        <v>27700</v>
      </c>
      <c r="C22" s="46">
        <f>ROUND('Regular 2'!F32,0)</f>
        <v>735</v>
      </c>
      <c r="D22" s="46">
        <f t="shared" si="1"/>
        <v>254</v>
      </c>
      <c r="E22" s="46">
        <f t="shared" si="0"/>
        <v>481</v>
      </c>
      <c r="G22" s="59"/>
      <c r="H22" s="59"/>
      <c r="I22" s="60"/>
      <c r="J22" s="61"/>
      <c r="K22" s="59"/>
      <c r="L22" s="46"/>
      <c r="M22" s="46"/>
      <c r="N22" s="46"/>
    </row>
    <row r="23" spans="1:14" x14ac:dyDescent="0.25">
      <c r="A23" s="46">
        <f t="shared" si="2"/>
        <v>27701</v>
      </c>
      <c r="B23" s="46">
        <f t="shared" si="2"/>
        <v>27800</v>
      </c>
      <c r="C23" s="46">
        <f>ROUND('Regular 2'!F33,0)</f>
        <v>740</v>
      </c>
      <c r="D23" s="46">
        <f t="shared" si="1"/>
        <v>247</v>
      </c>
      <c r="E23" s="46">
        <f t="shared" si="0"/>
        <v>493</v>
      </c>
      <c r="G23" s="59"/>
      <c r="H23" s="59"/>
      <c r="I23" s="60"/>
      <c r="J23" s="61"/>
      <c r="K23" s="59"/>
      <c r="L23" s="46"/>
      <c r="M23" s="46"/>
      <c r="N23" s="46"/>
    </row>
    <row r="24" spans="1:14" x14ac:dyDescent="0.25">
      <c r="A24" s="46">
        <f t="shared" si="2"/>
        <v>27801</v>
      </c>
      <c r="B24" s="46">
        <f t="shared" si="2"/>
        <v>27900</v>
      </c>
      <c r="C24" s="46">
        <f>ROUND('Regular 2'!F34,0)</f>
        <v>745</v>
      </c>
      <c r="D24" s="46">
        <f t="shared" si="1"/>
        <v>240</v>
      </c>
      <c r="E24" s="46">
        <f t="shared" si="0"/>
        <v>505</v>
      </c>
      <c r="G24" s="59"/>
      <c r="H24" s="59"/>
      <c r="I24" s="60"/>
      <c r="J24" s="61"/>
      <c r="K24" s="59"/>
      <c r="L24" s="46"/>
      <c r="M24" s="46"/>
      <c r="N24" s="46"/>
    </row>
    <row r="25" spans="1:14" x14ac:dyDescent="0.25">
      <c r="A25" s="46">
        <f t="shared" si="2"/>
        <v>27901</v>
      </c>
      <c r="B25" s="46">
        <f t="shared" si="2"/>
        <v>28000</v>
      </c>
      <c r="C25" s="46">
        <f>ROUND('Regular 2'!F35,0)</f>
        <v>750</v>
      </c>
      <c r="D25" s="46">
        <f t="shared" si="1"/>
        <v>233</v>
      </c>
      <c r="E25" s="46">
        <f t="shared" si="0"/>
        <v>517</v>
      </c>
      <c r="G25" s="59"/>
      <c r="H25" s="59"/>
      <c r="I25" s="60"/>
      <c r="J25" s="61"/>
      <c r="K25" s="59"/>
      <c r="L25" s="46"/>
      <c r="M25" s="46"/>
      <c r="N25" s="46"/>
    </row>
    <row r="26" spans="1:14" x14ac:dyDescent="0.25">
      <c r="A26" s="46">
        <f t="shared" si="2"/>
        <v>28001</v>
      </c>
      <c r="B26" s="46">
        <f t="shared" si="2"/>
        <v>28100</v>
      </c>
      <c r="C26" s="46">
        <f>ROUND('Regular 2'!F36,0)</f>
        <v>755</v>
      </c>
      <c r="D26" s="46">
        <f t="shared" si="1"/>
        <v>226</v>
      </c>
      <c r="E26" s="46">
        <f t="shared" si="0"/>
        <v>529</v>
      </c>
      <c r="G26" s="59"/>
      <c r="H26" s="59"/>
      <c r="I26" s="60"/>
      <c r="J26" s="61"/>
      <c r="K26" s="59"/>
      <c r="L26" s="46"/>
      <c r="M26" s="46"/>
      <c r="N26" s="46"/>
    </row>
    <row r="27" spans="1:14" x14ac:dyDescent="0.25">
      <c r="A27" s="46">
        <f t="shared" si="2"/>
        <v>28101</v>
      </c>
      <c r="B27" s="46">
        <f t="shared" si="2"/>
        <v>28200</v>
      </c>
      <c r="C27" s="46">
        <f>ROUND('Regular 2'!F37,0)</f>
        <v>760</v>
      </c>
      <c r="D27" s="46">
        <f t="shared" si="1"/>
        <v>219</v>
      </c>
      <c r="E27" s="46">
        <f t="shared" si="0"/>
        <v>541</v>
      </c>
      <c r="G27" s="59"/>
      <c r="H27" s="59"/>
      <c r="I27" s="60"/>
      <c r="J27" s="61"/>
      <c r="K27" s="59"/>
      <c r="L27" s="46"/>
      <c r="M27" s="46"/>
      <c r="N27" s="46"/>
    </row>
    <row r="28" spans="1:14" x14ac:dyDescent="0.25">
      <c r="A28" s="46">
        <f t="shared" si="2"/>
        <v>28201</v>
      </c>
      <c r="B28" s="46">
        <f t="shared" si="2"/>
        <v>28300</v>
      </c>
      <c r="C28" s="46">
        <f>ROUND('Regular 2'!F38,0)</f>
        <v>765</v>
      </c>
      <c r="D28" s="46">
        <f t="shared" si="1"/>
        <v>212</v>
      </c>
      <c r="E28" s="46">
        <f t="shared" si="0"/>
        <v>553</v>
      </c>
      <c r="G28" s="59"/>
      <c r="H28" s="59"/>
      <c r="I28" s="60"/>
      <c r="J28" s="61"/>
      <c r="K28" s="59"/>
      <c r="L28" s="46"/>
      <c r="M28" s="46"/>
      <c r="N28" s="46"/>
    </row>
    <row r="29" spans="1:14" x14ac:dyDescent="0.25">
      <c r="A29" s="46">
        <f t="shared" si="2"/>
        <v>28301</v>
      </c>
      <c r="B29" s="46">
        <f t="shared" si="2"/>
        <v>28400</v>
      </c>
      <c r="C29" s="46">
        <f>ROUND('Regular 2'!F39,0)</f>
        <v>770</v>
      </c>
      <c r="D29" s="46">
        <f t="shared" si="1"/>
        <v>205</v>
      </c>
      <c r="E29" s="46">
        <f t="shared" si="0"/>
        <v>565</v>
      </c>
      <c r="G29" s="59"/>
      <c r="H29" s="59"/>
      <c r="I29" s="60"/>
      <c r="J29" s="61"/>
      <c r="K29" s="59"/>
      <c r="L29" s="46"/>
      <c r="M29" s="46"/>
      <c r="N29" s="46"/>
    </row>
    <row r="30" spans="1:14" x14ac:dyDescent="0.25">
      <c r="A30" s="46">
        <f t="shared" si="2"/>
        <v>28401</v>
      </c>
      <c r="B30" s="46">
        <f t="shared" si="2"/>
        <v>28500</v>
      </c>
      <c r="C30" s="46">
        <f>ROUND('Regular 2'!F41,0)</f>
        <v>775</v>
      </c>
      <c r="D30" s="46">
        <f t="shared" si="1"/>
        <v>198</v>
      </c>
      <c r="E30" s="46">
        <f t="shared" si="0"/>
        <v>577</v>
      </c>
      <c r="G30" s="59"/>
      <c r="H30" s="59"/>
      <c r="I30" s="60"/>
      <c r="J30" s="61"/>
      <c r="K30" s="59"/>
      <c r="L30" s="46"/>
      <c r="M30" s="46"/>
      <c r="N30" s="46"/>
    </row>
    <row r="31" spans="1:14" x14ac:dyDescent="0.25">
      <c r="A31" s="46">
        <f t="shared" si="2"/>
        <v>28501</v>
      </c>
      <c r="B31" s="46">
        <f t="shared" si="2"/>
        <v>28600</v>
      </c>
      <c r="C31" s="46">
        <f>ROUND('Regular 2'!F42,0)</f>
        <v>780</v>
      </c>
      <c r="D31" s="46">
        <f t="shared" si="1"/>
        <v>191</v>
      </c>
      <c r="E31" s="46">
        <f t="shared" si="0"/>
        <v>589</v>
      </c>
      <c r="G31" s="59"/>
      <c r="H31" s="59"/>
      <c r="I31" s="60"/>
      <c r="J31" s="61"/>
      <c r="K31" s="59"/>
      <c r="L31" s="46"/>
      <c r="M31" s="46"/>
      <c r="N31" s="46"/>
    </row>
    <row r="32" spans="1:14" x14ac:dyDescent="0.25">
      <c r="A32" s="46">
        <f t="shared" si="2"/>
        <v>28601</v>
      </c>
      <c r="B32" s="46">
        <f t="shared" si="2"/>
        <v>28700</v>
      </c>
      <c r="C32" s="46">
        <f>ROUND('Regular 2'!F43,0)</f>
        <v>785</v>
      </c>
      <c r="D32" s="46">
        <f t="shared" si="1"/>
        <v>184</v>
      </c>
      <c r="E32" s="46">
        <f t="shared" si="0"/>
        <v>601</v>
      </c>
      <c r="G32" s="59"/>
      <c r="H32" s="59"/>
      <c r="I32" s="60"/>
      <c r="J32" s="61"/>
      <c r="K32" s="59"/>
      <c r="L32" s="46"/>
      <c r="M32" s="46"/>
      <c r="N32" s="46"/>
    </row>
    <row r="33" spans="1:14" x14ac:dyDescent="0.25">
      <c r="A33" s="46">
        <f t="shared" si="2"/>
        <v>28701</v>
      </c>
      <c r="B33" s="46">
        <f t="shared" si="2"/>
        <v>28800</v>
      </c>
      <c r="C33" s="46">
        <f>ROUND('Regular 2'!F44,0)</f>
        <v>790</v>
      </c>
      <c r="D33" s="46">
        <f t="shared" si="1"/>
        <v>177</v>
      </c>
      <c r="E33" s="46">
        <f t="shared" si="0"/>
        <v>613</v>
      </c>
      <c r="G33" s="59"/>
      <c r="H33" s="59"/>
      <c r="I33" s="60"/>
      <c r="J33" s="61"/>
      <c r="K33" s="59"/>
      <c r="L33" s="46"/>
      <c r="M33" s="46"/>
      <c r="N33" s="46"/>
    </row>
    <row r="34" spans="1:14" x14ac:dyDescent="0.25">
      <c r="A34" s="46">
        <f t="shared" si="2"/>
        <v>28801</v>
      </c>
      <c r="B34" s="46">
        <f t="shared" si="2"/>
        <v>28900</v>
      </c>
      <c r="C34" s="46">
        <f>ROUND('Regular 2'!F45,0)</f>
        <v>795</v>
      </c>
      <c r="D34" s="46">
        <f t="shared" si="1"/>
        <v>170</v>
      </c>
      <c r="E34" s="46">
        <f t="shared" si="0"/>
        <v>625</v>
      </c>
      <c r="G34" s="59"/>
      <c r="H34" s="59"/>
      <c r="I34" s="60"/>
      <c r="J34" s="61"/>
      <c r="K34" s="59"/>
      <c r="L34" s="46"/>
      <c r="M34" s="46"/>
      <c r="N34" s="46"/>
    </row>
    <row r="35" spans="1:14" x14ac:dyDescent="0.25">
      <c r="A35" s="46">
        <f t="shared" si="2"/>
        <v>28901</v>
      </c>
      <c r="B35" s="46">
        <f t="shared" si="2"/>
        <v>29000</v>
      </c>
      <c r="C35" s="46">
        <f>ROUND('Regular 2'!F46,0)</f>
        <v>800</v>
      </c>
      <c r="D35" s="46">
        <f t="shared" si="1"/>
        <v>163</v>
      </c>
      <c r="E35" s="46">
        <f t="shared" si="0"/>
        <v>637</v>
      </c>
      <c r="G35" s="59"/>
      <c r="H35" s="59"/>
      <c r="I35" s="60"/>
      <c r="J35" s="61"/>
      <c r="K35" s="59"/>
      <c r="L35" s="46"/>
      <c r="M35" s="46"/>
      <c r="N35" s="46"/>
    </row>
    <row r="36" spans="1:14" x14ac:dyDescent="0.25">
      <c r="A36" s="46">
        <f t="shared" si="2"/>
        <v>29001</v>
      </c>
      <c r="B36" s="46">
        <f t="shared" si="2"/>
        <v>29100</v>
      </c>
      <c r="C36" s="46">
        <f>ROUND('Regular 2'!F47,0)</f>
        <v>805</v>
      </c>
      <c r="D36" s="46">
        <f t="shared" si="1"/>
        <v>156</v>
      </c>
      <c r="E36" s="46">
        <f t="shared" si="0"/>
        <v>649</v>
      </c>
      <c r="G36" s="59"/>
      <c r="H36" s="59"/>
      <c r="I36" s="60"/>
      <c r="J36" s="61"/>
      <c r="K36" s="59"/>
      <c r="L36" s="46"/>
      <c r="M36" s="46"/>
      <c r="N36" s="46"/>
    </row>
    <row r="37" spans="1:14" x14ac:dyDescent="0.25">
      <c r="A37" s="46">
        <f t="shared" si="2"/>
        <v>29101</v>
      </c>
      <c r="B37" s="46">
        <f t="shared" si="2"/>
        <v>29200</v>
      </c>
      <c r="C37" s="46">
        <f>ROUND('Regular 2'!F48,0)</f>
        <v>810</v>
      </c>
      <c r="D37" s="46">
        <f t="shared" si="1"/>
        <v>149</v>
      </c>
      <c r="E37" s="46">
        <f t="shared" si="0"/>
        <v>661</v>
      </c>
      <c r="G37" s="59"/>
      <c r="H37" s="59"/>
      <c r="I37" s="60"/>
      <c r="J37" s="61"/>
      <c r="K37" s="59"/>
      <c r="L37" s="46"/>
      <c r="M37" s="46"/>
      <c r="N37" s="46"/>
    </row>
    <row r="38" spans="1:14" x14ac:dyDescent="0.25">
      <c r="A38" s="46">
        <f t="shared" ref="A38:B48" si="3">A37+100</f>
        <v>29201</v>
      </c>
      <c r="B38" s="46">
        <f t="shared" si="3"/>
        <v>29300</v>
      </c>
      <c r="C38" s="46">
        <f>ROUND('Regular 2'!F49,0)</f>
        <v>815</v>
      </c>
      <c r="D38" s="46">
        <f t="shared" si="1"/>
        <v>142</v>
      </c>
      <c r="E38" s="46">
        <f t="shared" si="0"/>
        <v>673</v>
      </c>
      <c r="G38" s="59"/>
      <c r="H38" s="59"/>
      <c r="I38" s="60"/>
      <c r="J38" s="61"/>
      <c r="K38" s="59"/>
      <c r="L38" s="46"/>
      <c r="M38" s="46"/>
      <c r="N38" s="46"/>
    </row>
    <row r="39" spans="1:14" x14ac:dyDescent="0.25">
      <c r="A39" s="46">
        <f t="shared" si="3"/>
        <v>29301</v>
      </c>
      <c r="B39" s="46">
        <f t="shared" si="3"/>
        <v>29400</v>
      </c>
      <c r="C39" s="46">
        <f>ROUND('Regular 2'!F50,0)</f>
        <v>820</v>
      </c>
      <c r="D39" s="46">
        <f t="shared" si="1"/>
        <v>135</v>
      </c>
      <c r="E39" s="46">
        <f t="shared" si="0"/>
        <v>685</v>
      </c>
      <c r="G39" s="59"/>
      <c r="H39" s="59"/>
      <c r="I39" s="60"/>
      <c r="J39" s="61"/>
      <c r="K39" s="59"/>
      <c r="L39" s="46"/>
      <c r="M39" s="46"/>
      <c r="N39" s="46"/>
    </row>
    <row r="40" spans="1:14" x14ac:dyDescent="0.25">
      <c r="A40" s="46">
        <f t="shared" si="3"/>
        <v>29401</v>
      </c>
      <c r="B40" s="46">
        <f t="shared" si="3"/>
        <v>29500</v>
      </c>
      <c r="C40" s="46">
        <f>ROUND('Regular 2'!F52,0)</f>
        <v>825</v>
      </c>
      <c r="D40" s="46">
        <f t="shared" si="1"/>
        <v>128</v>
      </c>
      <c r="E40" s="46">
        <f t="shared" si="0"/>
        <v>697</v>
      </c>
      <c r="G40" s="59"/>
      <c r="H40" s="59"/>
      <c r="I40" s="60"/>
      <c r="J40" s="61"/>
      <c r="K40" s="59"/>
      <c r="L40" s="46"/>
      <c r="M40" s="46"/>
      <c r="N40" s="46"/>
    </row>
    <row r="41" spans="1:14" x14ac:dyDescent="0.25">
      <c r="A41" s="46">
        <f t="shared" si="3"/>
        <v>29501</v>
      </c>
      <c r="B41" s="46">
        <f t="shared" si="3"/>
        <v>29600</v>
      </c>
      <c r="C41" s="46">
        <f>ROUND('Regular 2'!F53,0)</f>
        <v>830</v>
      </c>
      <c r="D41" s="46">
        <f t="shared" si="1"/>
        <v>121</v>
      </c>
      <c r="E41" s="46">
        <f t="shared" si="0"/>
        <v>709</v>
      </c>
      <c r="G41" s="59"/>
      <c r="H41" s="59"/>
      <c r="I41" s="60"/>
      <c r="J41" s="61"/>
      <c r="K41" s="59"/>
      <c r="L41" s="46"/>
      <c r="M41" s="46"/>
      <c r="N41" s="46"/>
    </row>
    <row r="42" spans="1:14" x14ac:dyDescent="0.25">
      <c r="A42" s="46">
        <f t="shared" si="3"/>
        <v>29601</v>
      </c>
      <c r="B42" s="46">
        <f t="shared" si="3"/>
        <v>29700</v>
      </c>
      <c r="C42" s="46">
        <f>ROUND('Regular 2'!F54,0)</f>
        <v>835</v>
      </c>
      <c r="D42" s="46">
        <f t="shared" si="1"/>
        <v>114</v>
      </c>
      <c r="E42" s="46">
        <f t="shared" si="0"/>
        <v>721</v>
      </c>
      <c r="G42" s="59"/>
      <c r="H42" s="59"/>
      <c r="I42" s="60"/>
      <c r="J42" s="61"/>
      <c r="K42" s="59"/>
      <c r="L42" s="46"/>
      <c r="M42" s="46"/>
      <c r="N42" s="46"/>
    </row>
    <row r="43" spans="1:14" x14ac:dyDescent="0.25">
      <c r="A43" s="46">
        <f t="shared" si="3"/>
        <v>29701</v>
      </c>
      <c r="B43" s="46">
        <f t="shared" si="3"/>
        <v>29800</v>
      </c>
      <c r="C43" s="46">
        <f>ROUND('Regular 2'!F55,0)</f>
        <v>840</v>
      </c>
      <c r="D43" s="46">
        <f t="shared" si="1"/>
        <v>107</v>
      </c>
      <c r="E43" s="46">
        <f t="shared" si="0"/>
        <v>733</v>
      </c>
      <c r="G43" s="59"/>
      <c r="H43" s="59"/>
      <c r="I43" s="60"/>
      <c r="J43" s="61"/>
      <c r="K43" s="59"/>
      <c r="L43" s="46"/>
      <c r="M43" s="46"/>
      <c r="N43" s="46"/>
    </row>
    <row r="44" spans="1:14" x14ac:dyDescent="0.25">
      <c r="A44" s="46">
        <f t="shared" si="3"/>
        <v>29801</v>
      </c>
      <c r="B44" s="46">
        <f t="shared" si="3"/>
        <v>29900</v>
      </c>
      <c r="C44" s="46">
        <f>ROUND('Regular 2'!F56,0)</f>
        <v>845</v>
      </c>
      <c r="D44" s="46">
        <f t="shared" si="1"/>
        <v>100</v>
      </c>
      <c r="E44" s="46">
        <f t="shared" si="0"/>
        <v>745</v>
      </c>
      <c r="G44" s="59"/>
      <c r="H44" s="59"/>
      <c r="I44" s="60"/>
      <c r="J44" s="61"/>
      <c r="K44" s="59"/>
      <c r="L44" s="46"/>
      <c r="M44" s="46"/>
      <c r="N44" s="46"/>
    </row>
    <row r="45" spans="1:14" x14ac:dyDescent="0.25">
      <c r="A45" s="46">
        <f t="shared" si="3"/>
        <v>29901</v>
      </c>
      <c r="B45" s="46">
        <f t="shared" si="3"/>
        <v>30000</v>
      </c>
      <c r="C45" s="46">
        <f>ROUND('Regular 2'!F57,0)</f>
        <v>850</v>
      </c>
      <c r="D45" s="46">
        <f t="shared" si="1"/>
        <v>93</v>
      </c>
      <c r="E45" s="46">
        <f t="shared" si="0"/>
        <v>757</v>
      </c>
      <c r="G45" s="59"/>
      <c r="H45" s="59"/>
      <c r="I45" s="60"/>
      <c r="J45" s="61"/>
      <c r="K45" s="59"/>
      <c r="L45" s="46"/>
      <c r="M45" s="46"/>
      <c r="N45" s="46"/>
    </row>
    <row r="46" spans="1:14" x14ac:dyDescent="0.25">
      <c r="A46" s="46">
        <f t="shared" si="3"/>
        <v>30001</v>
      </c>
      <c r="B46" s="46">
        <f t="shared" si="3"/>
        <v>30100</v>
      </c>
      <c r="C46" s="46">
        <f>ROUND('Regular 2'!F58,0)</f>
        <v>855</v>
      </c>
      <c r="D46" s="46">
        <f t="shared" si="1"/>
        <v>86</v>
      </c>
      <c r="E46" s="46">
        <f t="shared" si="0"/>
        <v>769</v>
      </c>
      <c r="G46" s="59"/>
      <c r="H46" s="59"/>
      <c r="I46" s="60"/>
      <c r="J46" s="61"/>
      <c r="K46" s="59"/>
      <c r="L46" s="46"/>
      <c r="M46" s="46"/>
      <c r="N46" s="46"/>
    </row>
    <row r="47" spans="1:14" x14ac:dyDescent="0.25">
      <c r="A47" s="46">
        <f t="shared" si="3"/>
        <v>30101</v>
      </c>
      <c r="B47" s="46">
        <f t="shared" si="3"/>
        <v>30200</v>
      </c>
      <c r="C47" s="46">
        <f>ROUND('Regular 2'!F59,0)</f>
        <v>860</v>
      </c>
      <c r="D47" s="46">
        <f t="shared" si="1"/>
        <v>79</v>
      </c>
      <c r="E47" s="46">
        <f t="shared" si="0"/>
        <v>781</v>
      </c>
      <c r="G47" s="59"/>
      <c r="H47" s="59"/>
      <c r="I47" s="60"/>
      <c r="J47" s="61"/>
      <c r="K47" s="59"/>
      <c r="L47" s="46"/>
      <c r="M47" s="46"/>
      <c r="N47" s="46"/>
    </row>
    <row r="48" spans="1:14" x14ac:dyDescent="0.25">
      <c r="A48" s="46">
        <f t="shared" si="3"/>
        <v>30201</v>
      </c>
      <c r="B48" s="46">
        <f t="shared" si="3"/>
        <v>30300</v>
      </c>
      <c r="C48" s="46">
        <f>ROUND('Regular 2'!F60,0)</f>
        <v>865</v>
      </c>
      <c r="D48" s="46">
        <f t="shared" si="1"/>
        <v>72</v>
      </c>
      <c r="E48" s="46">
        <f t="shared" si="0"/>
        <v>793</v>
      </c>
      <c r="G48" s="59"/>
      <c r="H48" s="59"/>
      <c r="I48" s="60"/>
      <c r="J48" s="61"/>
      <c r="K48" s="59"/>
      <c r="L48" s="46"/>
      <c r="M48" s="46"/>
      <c r="N48" s="46"/>
    </row>
    <row r="49" spans="1:14" x14ac:dyDescent="0.25">
      <c r="A49" s="46">
        <f t="shared" ref="A49:A58" si="4">A48+100</f>
        <v>30301</v>
      </c>
      <c r="B49" s="46">
        <f t="shared" ref="B49:B58" si="5">B48+100</f>
        <v>30400</v>
      </c>
      <c r="C49" s="46">
        <f>ROUND('Regular 2'!F61,0)</f>
        <v>870</v>
      </c>
      <c r="D49" s="46">
        <f t="shared" si="1"/>
        <v>65</v>
      </c>
      <c r="E49" s="46">
        <f t="shared" si="0"/>
        <v>805</v>
      </c>
      <c r="G49" s="59"/>
      <c r="H49" s="59"/>
      <c r="I49" s="60"/>
      <c r="J49" s="61"/>
      <c r="K49" s="59"/>
      <c r="L49" s="46"/>
      <c r="M49" s="46"/>
      <c r="N49" s="46"/>
    </row>
    <row r="50" spans="1:14" x14ac:dyDescent="0.25">
      <c r="A50" s="46">
        <f t="shared" si="4"/>
        <v>30401</v>
      </c>
      <c r="B50" s="46">
        <f t="shared" si="5"/>
        <v>30500</v>
      </c>
      <c r="C50" s="46">
        <f>ROUND('Regular 2'!F63,0)</f>
        <v>875</v>
      </c>
      <c r="D50" s="46">
        <f t="shared" si="1"/>
        <v>58</v>
      </c>
      <c r="E50" s="46">
        <f t="shared" si="0"/>
        <v>817</v>
      </c>
      <c r="G50" s="59"/>
      <c r="H50" s="59"/>
      <c r="I50" s="60"/>
      <c r="J50" s="61"/>
      <c r="K50" s="59"/>
    </row>
    <row r="51" spans="1:14" x14ac:dyDescent="0.25">
      <c r="A51" s="46">
        <f t="shared" si="4"/>
        <v>30501</v>
      </c>
      <c r="B51" s="46">
        <f t="shared" si="5"/>
        <v>30600</v>
      </c>
      <c r="C51" s="46">
        <f>ROUND('Regular 2'!F64,0)</f>
        <v>880</v>
      </c>
      <c r="D51" s="46">
        <f t="shared" si="1"/>
        <v>51</v>
      </c>
      <c r="E51" s="46">
        <f t="shared" si="0"/>
        <v>829</v>
      </c>
      <c r="G51" s="59"/>
      <c r="H51" s="59"/>
      <c r="I51" s="60"/>
      <c r="J51" s="61"/>
      <c r="K51" s="59"/>
    </row>
    <row r="52" spans="1:14" x14ac:dyDescent="0.25">
      <c r="A52" s="46">
        <f t="shared" si="4"/>
        <v>30601</v>
      </c>
      <c r="B52" s="46">
        <f t="shared" si="5"/>
        <v>30700</v>
      </c>
      <c r="C52" s="46">
        <f>ROUND('Regular 2'!F65,0)</f>
        <v>885</v>
      </c>
      <c r="D52" s="46">
        <f t="shared" si="1"/>
        <v>44</v>
      </c>
      <c r="E52" s="46">
        <f t="shared" si="0"/>
        <v>841</v>
      </c>
      <c r="G52" s="59"/>
      <c r="H52" s="59"/>
      <c r="I52" s="60"/>
      <c r="J52" s="61"/>
      <c r="K52" s="59"/>
    </row>
    <row r="53" spans="1:14" x14ac:dyDescent="0.25">
      <c r="A53" s="46">
        <f t="shared" si="4"/>
        <v>30701</v>
      </c>
      <c r="B53" s="46">
        <f t="shared" si="5"/>
        <v>30800</v>
      </c>
      <c r="C53" s="46">
        <f>ROUND('Regular 2'!F66,0)</f>
        <v>890</v>
      </c>
      <c r="D53" s="46">
        <f t="shared" si="1"/>
        <v>37</v>
      </c>
      <c r="E53" s="46">
        <f t="shared" si="0"/>
        <v>853</v>
      </c>
      <c r="G53" s="59"/>
      <c r="H53" s="59"/>
      <c r="I53" s="60"/>
      <c r="J53" s="61"/>
      <c r="K53" s="59"/>
    </row>
    <row r="54" spans="1:14" x14ac:dyDescent="0.25">
      <c r="A54" s="46">
        <f t="shared" si="4"/>
        <v>30801</v>
      </c>
      <c r="B54" s="46">
        <f t="shared" si="5"/>
        <v>30900</v>
      </c>
      <c r="C54" s="46">
        <f>ROUND('Regular 2'!F67,0)</f>
        <v>895</v>
      </c>
      <c r="D54" s="46">
        <f t="shared" si="1"/>
        <v>30</v>
      </c>
      <c r="E54" s="46">
        <f t="shared" si="0"/>
        <v>865</v>
      </c>
      <c r="G54" s="59"/>
      <c r="H54" s="59"/>
      <c r="I54" s="60"/>
      <c r="J54" s="61"/>
      <c r="K54" s="59"/>
    </row>
    <row r="55" spans="1:14" x14ac:dyDescent="0.25">
      <c r="A55" s="46">
        <f t="shared" si="4"/>
        <v>30901</v>
      </c>
      <c r="B55" s="46">
        <f t="shared" si="5"/>
        <v>31000</v>
      </c>
      <c r="C55" s="46">
        <f>ROUND('Regular 2'!F68,0)</f>
        <v>900</v>
      </c>
      <c r="D55" s="46">
        <f t="shared" si="1"/>
        <v>23</v>
      </c>
      <c r="E55" s="46">
        <f t="shared" si="0"/>
        <v>877</v>
      </c>
      <c r="G55" s="59"/>
      <c r="H55" s="59"/>
      <c r="I55" s="60"/>
      <c r="J55" s="61"/>
      <c r="K55" s="59"/>
    </row>
    <row r="56" spans="1:14" x14ac:dyDescent="0.25">
      <c r="A56" s="46">
        <f t="shared" si="4"/>
        <v>31001</v>
      </c>
      <c r="B56" s="46">
        <f t="shared" si="5"/>
        <v>31100</v>
      </c>
      <c r="C56" s="46">
        <f>ROUND('Regular 2'!F69,0)</f>
        <v>905</v>
      </c>
      <c r="D56" s="46">
        <f t="shared" si="1"/>
        <v>16</v>
      </c>
      <c r="E56" s="46">
        <f t="shared" si="0"/>
        <v>889</v>
      </c>
      <c r="G56" s="59"/>
      <c r="H56" s="59"/>
      <c r="I56" s="60"/>
      <c r="J56" s="61"/>
      <c r="K56" s="59"/>
    </row>
    <row r="57" spans="1:14" x14ac:dyDescent="0.25">
      <c r="A57" s="46">
        <f t="shared" si="4"/>
        <v>31101</v>
      </c>
      <c r="B57" s="46">
        <f t="shared" si="5"/>
        <v>31200</v>
      </c>
      <c r="C57" s="46">
        <f>ROUND('Regular 2'!F70,0)</f>
        <v>910</v>
      </c>
      <c r="D57" s="46">
        <f t="shared" si="1"/>
        <v>9</v>
      </c>
      <c r="E57" s="46">
        <f t="shared" si="0"/>
        <v>901</v>
      </c>
      <c r="G57" s="59"/>
      <c r="H57" s="59"/>
      <c r="I57" s="60"/>
      <c r="J57" s="61"/>
      <c r="K57" s="59"/>
    </row>
    <row r="58" spans="1:14" x14ac:dyDescent="0.25">
      <c r="A58" s="46">
        <f t="shared" si="4"/>
        <v>31201</v>
      </c>
      <c r="B58" s="46">
        <f t="shared" si="5"/>
        <v>31300</v>
      </c>
      <c r="C58" s="46">
        <f>ROUND('Regular 2'!F71,0)</f>
        <v>915</v>
      </c>
      <c r="D58" s="46">
        <f t="shared" si="1"/>
        <v>2</v>
      </c>
      <c r="E58" s="46">
        <f t="shared" si="0"/>
        <v>913</v>
      </c>
      <c r="G58" s="59"/>
      <c r="H58" s="59"/>
      <c r="I58" s="60"/>
      <c r="J58" s="61"/>
      <c r="K58" s="59"/>
    </row>
    <row r="59" spans="1:14" x14ac:dyDescent="0.25">
      <c r="A59" s="169"/>
      <c r="B59" s="169"/>
      <c r="C59" s="169"/>
      <c r="D59" s="169"/>
      <c r="E59" s="169"/>
    </row>
  </sheetData>
  <mergeCells count="2">
    <mergeCell ref="A1:E1"/>
    <mergeCell ref="G3:H3"/>
  </mergeCells>
  <phoneticPr fontId="4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75"/>
  <sheetViews>
    <sheetView topLeftCell="A18" zoomScaleNormal="100" workbookViewId="0">
      <selection activeCell="I73" sqref="I73"/>
    </sheetView>
  </sheetViews>
  <sheetFormatPr defaultRowHeight="13.2" x14ac:dyDescent="0.25"/>
  <cols>
    <col min="1" max="1" width="9.109375" style="53"/>
    <col min="2" max="2" width="8" style="53" bestFit="1" customWidth="1"/>
    <col min="3" max="9" width="9.109375" style="53"/>
  </cols>
  <sheetData>
    <row r="1" spans="1:19" ht="9.9" customHeight="1" x14ac:dyDescent="0.25">
      <c r="A1" s="141" t="s">
        <v>6</v>
      </c>
      <c r="B1" s="152"/>
      <c r="C1" s="153"/>
      <c r="D1" s="114" t="s">
        <v>6</v>
      </c>
      <c r="E1" s="152"/>
      <c r="F1" s="154"/>
      <c r="G1" s="114" t="s">
        <v>6</v>
      </c>
      <c r="H1" s="152"/>
      <c r="I1" s="154"/>
      <c r="J1" s="1"/>
    </row>
    <row r="2" spans="1:19" ht="9.9" customHeight="1" thickBot="1" x14ac:dyDescent="0.3">
      <c r="A2" s="143" t="s">
        <v>7</v>
      </c>
      <c r="B2" s="155"/>
      <c r="C2" s="156"/>
      <c r="D2" s="117" t="s">
        <v>7</v>
      </c>
      <c r="E2" s="155"/>
      <c r="F2" s="157"/>
      <c r="G2" s="117" t="s">
        <v>7</v>
      </c>
      <c r="H2" s="155"/>
      <c r="I2" s="157"/>
      <c r="J2" s="1"/>
    </row>
    <row r="3" spans="1:19" ht="9.9" customHeight="1" thickTop="1" x14ac:dyDescent="0.25">
      <c r="A3" s="158"/>
      <c r="B3" s="159"/>
      <c r="C3" s="157"/>
      <c r="D3" s="158"/>
      <c r="E3" s="159"/>
      <c r="F3" s="157"/>
      <c r="G3" s="158"/>
      <c r="H3" s="159"/>
      <c r="I3" s="157"/>
      <c r="J3" s="1"/>
      <c r="K3" s="91"/>
      <c r="L3" s="92"/>
      <c r="M3" s="92"/>
      <c r="N3" s="92"/>
      <c r="O3" s="92"/>
      <c r="P3" s="92"/>
      <c r="Q3" s="92"/>
      <c r="R3" s="92"/>
      <c r="S3" s="93"/>
    </row>
    <row r="4" spans="1:19" ht="9.9" customHeight="1" x14ac:dyDescent="0.25">
      <c r="A4" s="122" t="s">
        <v>0</v>
      </c>
      <c r="B4" s="123" t="s">
        <v>2</v>
      </c>
      <c r="C4" s="121" t="s">
        <v>4</v>
      </c>
      <c r="D4" s="122" t="s">
        <v>0</v>
      </c>
      <c r="E4" s="123" t="s">
        <v>2</v>
      </c>
      <c r="F4" s="121" t="s">
        <v>4</v>
      </c>
      <c r="G4" s="122" t="s">
        <v>0</v>
      </c>
      <c r="H4" s="123" t="s">
        <v>2</v>
      </c>
      <c r="I4" s="121" t="s">
        <v>4</v>
      </c>
      <c r="J4" s="1"/>
      <c r="K4" s="100" t="s">
        <v>26</v>
      </c>
      <c r="L4" s="79"/>
      <c r="M4" s="79"/>
      <c r="N4" s="79"/>
      <c r="O4" s="79"/>
      <c r="P4" s="79"/>
      <c r="Q4" s="79"/>
      <c r="R4" s="79"/>
      <c r="S4" s="80"/>
    </row>
    <row r="5" spans="1:19" ht="9.9" customHeight="1" x14ac:dyDescent="0.25">
      <c r="A5" s="122" t="s">
        <v>1</v>
      </c>
      <c r="B5" s="123" t="s">
        <v>3</v>
      </c>
      <c r="C5" s="121" t="s">
        <v>5</v>
      </c>
      <c r="D5" s="122" t="s">
        <v>1</v>
      </c>
      <c r="E5" s="123" t="s">
        <v>3</v>
      </c>
      <c r="F5" s="121" t="s">
        <v>5</v>
      </c>
      <c r="G5" s="122" t="s">
        <v>1</v>
      </c>
      <c r="H5" s="123" t="s">
        <v>3</v>
      </c>
      <c r="I5" s="121" t="s">
        <v>5</v>
      </c>
      <c r="J5" s="1"/>
      <c r="K5" s="94" t="s">
        <v>8</v>
      </c>
      <c r="L5" s="95" t="s">
        <v>9</v>
      </c>
      <c r="M5" s="96" t="s">
        <v>11</v>
      </c>
      <c r="N5" s="97" t="s">
        <v>10</v>
      </c>
      <c r="O5" s="98"/>
      <c r="P5" s="98"/>
      <c r="Q5" s="98"/>
      <c r="R5" s="98"/>
      <c r="S5" s="99"/>
    </row>
    <row r="6" spans="1:19" ht="9.9" customHeight="1" x14ac:dyDescent="0.25">
      <c r="A6" s="160"/>
      <c r="B6" s="155"/>
      <c r="C6" s="157"/>
      <c r="D6" s="160"/>
      <c r="E6" s="155"/>
      <c r="F6" s="157"/>
      <c r="G6" s="160"/>
      <c r="H6" s="155"/>
      <c r="I6" s="157"/>
      <c r="J6" s="1"/>
      <c r="K6" s="67">
        <v>0</v>
      </c>
      <c r="L6" s="68">
        <v>4699</v>
      </c>
      <c r="M6" s="75">
        <v>0</v>
      </c>
      <c r="N6" s="44"/>
      <c r="O6" s="39"/>
      <c r="P6" s="39"/>
      <c r="Q6" s="39"/>
      <c r="R6" s="55"/>
      <c r="S6" s="76"/>
    </row>
    <row r="7" spans="1:19" ht="9.9" customHeight="1" x14ac:dyDescent="0.25">
      <c r="A7" s="161"/>
      <c r="B7" s="162"/>
      <c r="C7" s="163"/>
      <c r="D7" s="134"/>
      <c r="E7" s="135"/>
      <c r="F7" s="133"/>
      <c r="G7" s="135"/>
      <c r="H7" s="135"/>
      <c r="I7" s="133"/>
      <c r="J7" s="1"/>
      <c r="K7" s="67">
        <v>4700</v>
      </c>
      <c r="L7" s="68">
        <v>9199</v>
      </c>
      <c r="M7" s="75">
        <v>0.02</v>
      </c>
      <c r="N7" s="45">
        <v>-93.98</v>
      </c>
      <c r="O7" s="39"/>
      <c r="P7" s="39"/>
      <c r="Q7" s="39"/>
      <c r="R7" s="38"/>
      <c r="S7" s="112">
        <v>-93.98</v>
      </c>
    </row>
    <row r="8" spans="1:19" ht="9.9" customHeight="1" x14ac:dyDescent="0.25">
      <c r="A8" s="131">
        <v>15000</v>
      </c>
      <c r="B8" s="105">
        <v>15100</v>
      </c>
      <c r="C8" s="132">
        <f>(((+A8+B8)/2)*0.034)+$S$9</f>
        <v>270.13400000000001</v>
      </c>
      <c r="D8" s="105">
        <v>21000</v>
      </c>
      <c r="E8" s="105">
        <v>21100</v>
      </c>
      <c r="F8" s="132">
        <f t="shared" ref="F8:F17" si="0">(((+D8+E8)/2)*0.034)+$S$9</f>
        <v>474.13400000000001</v>
      </c>
      <c r="G8" s="105">
        <v>27000</v>
      </c>
      <c r="H8" s="105">
        <v>27100</v>
      </c>
      <c r="I8" s="130">
        <f t="shared" ref="I8:I17" si="1">(((+G8+H8)/2)*0.05)+$S$20</f>
        <v>924.7924999999999</v>
      </c>
      <c r="J8" s="1"/>
      <c r="K8" s="67">
        <v>9200</v>
      </c>
      <c r="L8" s="68">
        <v>13899</v>
      </c>
      <c r="M8" s="75">
        <v>0.03</v>
      </c>
      <c r="N8" s="45">
        <v>-93.98</v>
      </c>
      <c r="O8" s="40">
        <v>-91.989999999999981</v>
      </c>
      <c r="P8" s="2"/>
      <c r="Q8" s="39"/>
      <c r="R8" s="38"/>
      <c r="S8" s="112">
        <v>-185.96999999999997</v>
      </c>
    </row>
    <row r="9" spans="1:19" ht="9.9" customHeight="1" x14ac:dyDescent="0.25">
      <c r="A9" s="131">
        <v>15100</v>
      </c>
      <c r="B9" s="105">
        <v>15200</v>
      </c>
      <c r="C9" s="132">
        <f t="shared" ref="C9:C17" si="2">(((+A9+B9)/2)*0.034)+$S$9</f>
        <v>273.53399999999999</v>
      </c>
      <c r="D9" s="105">
        <v>21100</v>
      </c>
      <c r="E9" s="105">
        <v>21200</v>
      </c>
      <c r="F9" s="132">
        <f t="shared" si="0"/>
        <v>477.53399999999999</v>
      </c>
      <c r="G9" s="105">
        <v>27100</v>
      </c>
      <c r="H9" s="105">
        <v>27200</v>
      </c>
      <c r="I9" s="132">
        <f t="shared" si="1"/>
        <v>929.7924999999999</v>
      </c>
      <c r="J9" s="1"/>
      <c r="K9" s="67">
        <v>13900</v>
      </c>
      <c r="L9" s="68">
        <v>22899</v>
      </c>
      <c r="M9" s="75">
        <v>3.4000000000000002E-2</v>
      </c>
      <c r="N9" s="45">
        <v>-93.98</v>
      </c>
      <c r="O9" s="40">
        <v>-91.989999999999981</v>
      </c>
      <c r="P9" s="40">
        <v>-55.596000000000046</v>
      </c>
      <c r="Q9" s="39"/>
      <c r="R9" s="38"/>
      <c r="S9" s="112">
        <v>-241.56600000000003</v>
      </c>
    </row>
    <row r="10" spans="1:19" ht="9.9" customHeight="1" thickBot="1" x14ac:dyDescent="0.3">
      <c r="A10" s="131">
        <v>15200</v>
      </c>
      <c r="B10" s="105">
        <v>15300</v>
      </c>
      <c r="C10" s="132">
        <f t="shared" si="2"/>
        <v>276.93399999999997</v>
      </c>
      <c r="D10" s="105">
        <v>21200</v>
      </c>
      <c r="E10" s="105">
        <v>21300</v>
      </c>
      <c r="F10" s="132">
        <f t="shared" si="0"/>
        <v>480.93399999999997</v>
      </c>
      <c r="G10" s="105">
        <v>27200</v>
      </c>
      <c r="H10" s="105">
        <v>27300</v>
      </c>
      <c r="I10" s="132">
        <f t="shared" si="1"/>
        <v>934.7924999999999</v>
      </c>
      <c r="J10" s="1"/>
      <c r="K10" s="41" t="s">
        <v>29</v>
      </c>
      <c r="L10" s="42"/>
      <c r="M10" s="42"/>
      <c r="N10" s="42"/>
      <c r="O10" s="42"/>
      <c r="P10" s="42"/>
      <c r="Q10" s="42"/>
      <c r="R10" s="42"/>
      <c r="S10" s="54"/>
    </row>
    <row r="11" spans="1:19" ht="9.9" customHeight="1" thickTop="1" x14ac:dyDescent="0.25">
      <c r="A11" s="131">
        <v>15300</v>
      </c>
      <c r="B11" s="105">
        <v>15400</v>
      </c>
      <c r="C11" s="132">
        <f t="shared" si="2"/>
        <v>280.33400000000006</v>
      </c>
      <c r="D11" s="105">
        <v>21300</v>
      </c>
      <c r="E11" s="105">
        <v>21400</v>
      </c>
      <c r="F11" s="132">
        <f t="shared" si="0"/>
        <v>484.33400000000006</v>
      </c>
      <c r="G11" s="105">
        <v>27300</v>
      </c>
      <c r="H11" s="105">
        <v>27400</v>
      </c>
      <c r="I11" s="132">
        <f t="shared" si="1"/>
        <v>939.7924999999999</v>
      </c>
      <c r="J11" s="1"/>
    </row>
    <row r="12" spans="1:19" ht="9.9" customHeight="1" thickBot="1" x14ac:dyDescent="0.3">
      <c r="A12" s="131">
        <v>15400</v>
      </c>
      <c r="B12" s="105">
        <v>15500</v>
      </c>
      <c r="C12" s="132">
        <f t="shared" si="2"/>
        <v>283.73400000000004</v>
      </c>
      <c r="D12" s="105">
        <v>21400</v>
      </c>
      <c r="E12" s="105">
        <v>21500</v>
      </c>
      <c r="F12" s="132">
        <f t="shared" si="0"/>
        <v>487.73400000000004</v>
      </c>
      <c r="G12" s="105">
        <v>27400</v>
      </c>
      <c r="H12" s="105">
        <v>27500</v>
      </c>
      <c r="I12" s="132">
        <f t="shared" si="1"/>
        <v>944.7924999999999</v>
      </c>
      <c r="J12" s="1"/>
    </row>
    <row r="13" spans="1:19" ht="9.9" customHeight="1" thickTop="1" x14ac:dyDescent="0.25">
      <c r="A13" s="131">
        <v>15500</v>
      </c>
      <c r="B13" s="105">
        <v>15600</v>
      </c>
      <c r="C13" s="132">
        <f t="shared" si="2"/>
        <v>287.13400000000001</v>
      </c>
      <c r="D13" s="105">
        <v>21500</v>
      </c>
      <c r="E13" s="105">
        <v>21600</v>
      </c>
      <c r="F13" s="132">
        <f t="shared" si="0"/>
        <v>491.13400000000001</v>
      </c>
      <c r="G13" s="105">
        <v>27500</v>
      </c>
      <c r="H13" s="105">
        <v>27600</v>
      </c>
      <c r="I13" s="132">
        <f t="shared" si="1"/>
        <v>949.7924999999999</v>
      </c>
      <c r="J13" s="1"/>
      <c r="K13" s="82"/>
      <c r="L13" s="83"/>
      <c r="M13" s="83"/>
      <c r="N13" s="83"/>
      <c r="O13" s="83"/>
      <c r="P13" s="83"/>
      <c r="Q13" s="83"/>
      <c r="R13" s="83"/>
      <c r="S13" s="84"/>
    </row>
    <row r="14" spans="1:19" ht="9.9" customHeight="1" x14ac:dyDescent="0.25">
      <c r="A14" s="131">
        <v>15600</v>
      </c>
      <c r="B14" s="105">
        <v>15700</v>
      </c>
      <c r="C14" s="132">
        <f t="shared" si="2"/>
        <v>290.53399999999999</v>
      </c>
      <c r="D14" s="105">
        <v>21600</v>
      </c>
      <c r="E14" s="105">
        <v>21700</v>
      </c>
      <c r="F14" s="132">
        <f t="shared" si="0"/>
        <v>494.53399999999999</v>
      </c>
      <c r="G14" s="105">
        <v>27600</v>
      </c>
      <c r="H14" s="105">
        <v>27700</v>
      </c>
      <c r="I14" s="132">
        <f t="shared" si="1"/>
        <v>954.7924999999999</v>
      </c>
      <c r="J14" s="1"/>
      <c r="K14" s="101" t="s">
        <v>30</v>
      </c>
      <c r="L14" s="77"/>
      <c r="M14" s="77"/>
      <c r="N14" s="77"/>
      <c r="O14" s="77"/>
      <c r="P14" s="77"/>
      <c r="Q14" s="77"/>
      <c r="R14" s="77"/>
      <c r="S14" s="78"/>
    </row>
    <row r="15" spans="1:19" ht="9.9" customHeight="1" x14ac:dyDescent="0.25">
      <c r="A15" s="131">
        <v>15700</v>
      </c>
      <c r="B15" s="105">
        <v>15800</v>
      </c>
      <c r="C15" s="132">
        <f t="shared" si="2"/>
        <v>293.93399999999997</v>
      </c>
      <c r="D15" s="105">
        <v>21700</v>
      </c>
      <c r="E15" s="105">
        <v>21800</v>
      </c>
      <c r="F15" s="132">
        <f t="shared" si="0"/>
        <v>497.93399999999997</v>
      </c>
      <c r="G15" s="105">
        <v>27700</v>
      </c>
      <c r="H15" s="105">
        <v>27800</v>
      </c>
      <c r="I15" s="132">
        <f t="shared" si="1"/>
        <v>959.7924999999999</v>
      </c>
      <c r="J15" s="1"/>
      <c r="K15" s="85" t="s">
        <v>8</v>
      </c>
      <c r="L15" s="86" t="s">
        <v>9</v>
      </c>
      <c r="M15" s="87" t="s">
        <v>11</v>
      </c>
      <c r="N15" s="88" t="s">
        <v>10</v>
      </c>
      <c r="O15" s="89"/>
      <c r="P15" s="89"/>
      <c r="Q15" s="89"/>
      <c r="R15" s="89"/>
      <c r="S15" s="90"/>
    </row>
    <row r="16" spans="1:19" ht="9.9" customHeight="1" x14ac:dyDescent="0.25">
      <c r="A16" s="131">
        <v>15800</v>
      </c>
      <c r="B16" s="105">
        <v>15900</v>
      </c>
      <c r="C16" s="132">
        <f t="shared" si="2"/>
        <v>297.33400000000006</v>
      </c>
      <c r="D16" s="105">
        <v>21800</v>
      </c>
      <c r="E16" s="105">
        <v>21900</v>
      </c>
      <c r="F16" s="132">
        <f t="shared" si="0"/>
        <v>501.33400000000006</v>
      </c>
      <c r="G16" s="105">
        <v>27800</v>
      </c>
      <c r="H16" s="105">
        <v>27900</v>
      </c>
      <c r="I16" s="132">
        <f t="shared" si="1"/>
        <v>964.7924999999999</v>
      </c>
      <c r="J16" s="1"/>
      <c r="K16" s="67">
        <v>0</v>
      </c>
      <c r="L16" s="68">
        <v>4699</v>
      </c>
      <c r="M16" s="170">
        <v>7.4999999999999997E-3</v>
      </c>
      <c r="N16" s="44"/>
      <c r="O16" s="39"/>
      <c r="P16" s="39"/>
      <c r="Q16" s="39"/>
      <c r="R16" s="55"/>
      <c r="S16" s="76"/>
    </row>
    <row r="17" spans="1:19" ht="9.9" customHeight="1" x14ac:dyDescent="0.25">
      <c r="A17" s="131">
        <v>15900</v>
      </c>
      <c r="B17" s="105">
        <v>16000</v>
      </c>
      <c r="C17" s="132">
        <f t="shared" si="2"/>
        <v>300.73400000000004</v>
      </c>
      <c r="D17" s="105">
        <v>21900</v>
      </c>
      <c r="E17" s="105">
        <v>22000</v>
      </c>
      <c r="F17" s="132">
        <f t="shared" si="0"/>
        <v>504.73400000000004</v>
      </c>
      <c r="G17" s="105">
        <v>27900</v>
      </c>
      <c r="H17" s="105">
        <v>28000</v>
      </c>
      <c r="I17" s="132">
        <f t="shared" si="1"/>
        <v>969.7924999999999</v>
      </c>
      <c r="J17" s="1"/>
      <c r="K17" s="67">
        <v>4700</v>
      </c>
      <c r="L17" s="68">
        <v>9199</v>
      </c>
      <c r="M17" s="75">
        <v>2.5000000000000001E-2</v>
      </c>
      <c r="N17" s="45">
        <v>-82.232500000000002</v>
      </c>
      <c r="O17" s="39"/>
      <c r="P17" s="39"/>
      <c r="Q17" s="39"/>
      <c r="R17" s="38"/>
      <c r="S17" s="112">
        <v>-82.232500000000002</v>
      </c>
    </row>
    <row r="18" spans="1:19" ht="9.9" customHeight="1" x14ac:dyDescent="0.25">
      <c r="A18" s="134"/>
      <c r="B18" s="135"/>
      <c r="C18" s="136"/>
      <c r="D18" s="135"/>
      <c r="E18" s="135"/>
      <c r="F18" s="136"/>
      <c r="G18" s="135"/>
      <c r="H18" s="135"/>
      <c r="I18" s="136"/>
      <c r="J18" s="1"/>
      <c r="K18" s="67">
        <v>9200</v>
      </c>
      <c r="L18" s="68">
        <v>13899</v>
      </c>
      <c r="M18" s="75">
        <v>3.5000000000000003E-2</v>
      </c>
      <c r="N18" s="45">
        <v>-82.232500000000002</v>
      </c>
      <c r="O18" s="40">
        <v>-91.990000000000023</v>
      </c>
      <c r="P18" s="2"/>
      <c r="Q18" s="39"/>
      <c r="R18" s="38"/>
      <c r="S18" s="112">
        <v>-174.22250000000003</v>
      </c>
    </row>
    <row r="19" spans="1:19" ht="9.9" customHeight="1" x14ac:dyDescent="0.25">
      <c r="A19" s="131">
        <v>16000</v>
      </c>
      <c r="B19" s="105">
        <v>16100</v>
      </c>
      <c r="C19" s="132">
        <f t="shared" ref="C19:C28" si="3">(((+A19+B19)/2)*0.034)+$S$9</f>
        <v>304.13400000000001</v>
      </c>
      <c r="D19" s="105">
        <v>22000</v>
      </c>
      <c r="E19" s="105">
        <v>22100</v>
      </c>
      <c r="F19" s="132">
        <f t="shared" ref="F19:F24" si="4">(((+D19+E19)/2)*0.034)+$S$9</f>
        <v>508.13400000000001</v>
      </c>
      <c r="G19" s="105">
        <v>28000</v>
      </c>
      <c r="H19" s="105">
        <v>28100</v>
      </c>
      <c r="I19" s="132">
        <f t="shared" ref="I19:I28" si="5">(((+G19+H19)/2)*0.05)+$S$20</f>
        <v>974.7924999999999</v>
      </c>
      <c r="J19" s="1"/>
      <c r="K19" s="67">
        <v>13900</v>
      </c>
      <c r="L19" s="68">
        <v>22899</v>
      </c>
      <c r="M19" s="75">
        <v>4.4999999999999998E-2</v>
      </c>
      <c r="N19" s="45">
        <v>-82.232500000000002</v>
      </c>
      <c r="O19" s="40">
        <v>-91.990000000000023</v>
      </c>
      <c r="P19" s="40">
        <v>-138.98999999999992</v>
      </c>
      <c r="Q19" s="39"/>
      <c r="R19" s="38"/>
      <c r="S19" s="112">
        <v>-313.21249999999998</v>
      </c>
    </row>
    <row r="20" spans="1:19" ht="9.9" customHeight="1" x14ac:dyDescent="0.25">
      <c r="A20" s="131">
        <v>16100</v>
      </c>
      <c r="B20" s="105">
        <v>16200</v>
      </c>
      <c r="C20" s="132">
        <f t="shared" si="3"/>
        <v>307.53399999999999</v>
      </c>
      <c r="D20" s="105">
        <v>22100</v>
      </c>
      <c r="E20" s="105">
        <v>22200</v>
      </c>
      <c r="F20" s="132">
        <f t="shared" si="4"/>
        <v>511.53399999999999</v>
      </c>
      <c r="G20" s="105">
        <v>28100</v>
      </c>
      <c r="H20" s="105">
        <v>28200</v>
      </c>
      <c r="I20" s="132">
        <f t="shared" si="5"/>
        <v>979.7924999999999</v>
      </c>
      <c r="J20" s="1"/>
      <c r="K20" s="67">
        <v>22900</v>
      </c>
      <c r="L20" s="68">
        <v>38499</v>
      </c>
      <c r="M20" s="75">
        <v>0.05</v>
      </c>
      <c r="N20" s="45">
        <v>-82.232500000000002</v>
      </c>
      <c r="O20" s="40">
        <v>-91.990000000000023</v>
      </c>
      <c r="P20" s="40">
        <v>-138.98999999999992</v>
      </c>
      <c r="Q20" s="40">
        <v>-114.4950000000001</v>
      </c>
      <c r="R20" s="38"/>
      <c r="S20" s="112">
        <v>-427.7075000000001</v>
      </c>
    </row>
    <row r="21" spans="1:19" ht="9.9" customHeight="1" x14ac:dyDescent="0.25">
      <c r="A21" s="131">
        <v>16200</v>
      </c>
      <c r="B21" s="105">
        <v>16300</v>
      </c>
      <c r="C21" s="132">
        <f t="shared" si="3"/>
        <v>310.93399999999997</v>
      </c>
      <c r="D21" s="105">
        <v>22200</v>
      </c>
      <c r="E21" s="105">
        <v>22300</v>
      </c>
      <c r="F21" s="132">
        <f t="shared" si="4"/>
        <v>514.93399999999997</v>
      </c>
      <c r="G21" s="105">
        <v>28200</v>
      </c>
      <c r="H21" s="105">
        <v>28300</v>
      </c>
      <c r="I21" s="132">
        <f t="shared" si="5"/>
        <v>984.7924999999999</v>
      </c>
      <c r="J21" s="1"/>
      <c r="K21" s="67">
        <v>38500</v>
      </c>
      <c r="L21" s="68">
        <v>82000</v>
      </c>
      <c r="M21" s="75">
        <v>5.8999999999999997E-2</v>
      </c>
      <c r="N21" s="45">
        <v>-82.232500000000002</v>
      </c>
      <c r="O21" s="40">
        <v>-91.990000000000023</v>
      </c>
      <c r="P21" s="40">
        <v>-138.98999999999992</v>
      </c>
      <c r="Q21" s="40">
        <v>-114.4950000000001</v>
      </c>
      <c r="R21" s="43">
        <v>-346.49099999999976</v>
      </c>
      <c r="S21" s="112">
        <v>-774.19849999999985</v>
      </c>
    </row>
    <row r="22" spans="1:19" ht="9.9" customHeight="1" thickBot="1" x14ac:dyDescent="0.3">
      <c r="A22" s="131">
        <v>16300</v>
      </c>
      <c r="B22" s="105">
        <v>16400</v>
      </c>
      <c r="C22" s="132">
        <f t="shared" si="3"/>
        <v>314.33400000000006</v>
      </c>
      <c r="D22" s="105">
        <v>22300</v>
      </c>
      <c r="E22" s="105">
        <v>22400</v>
      </c>
      <c r="F22" s="132">
        <f t="shared" si="4"/>
        <v>518.33400000000006</v>
      </c>
      <c r="G22" s="105">
        <v>28300</v>
      </c>
      <c r="H22" s="105">
        <v>28400</v>
      </c>
      <c r="I22" s="132">
        <f t="shared" si="5"/>
        <v>989.7924999999999</v>
      </c>
      <c r="J22" s="1"/>
      <c r="K22" s="41" t="s">
        <v>29</v>
      </c>
      <c r="L22" s="42"/>
      <c r="M22" s="42"/>
      <c r="N22" s="42"/>
      <c r="O22" s="42"/>
      <c r="P22" s="42"/>
      <c r="Q22" s="42"/>
      <c r="R22" s="42"/>
      <c r="S22" s="54"/>
    </row>
    <row r="23" spans="1:19" ht="9.9" customHeight="1" thickTop="1" x14ac:dyDescent="0.25">
      <c r="A23" s="131">
        <v>16400</v>
      </c>
      <c r="B23" s="105">
        <v>16500</v>
      </c>
      <c r="C23" s="132">
        <f t="shared" si="3"/>
        <v>317.73400000000004</v>
      </c>
      <c r="D23" s="105">
        <v>22400</v>
      </c>
      <c r="E23" s="105">
        <v>22500</v>
      </c>
      <c r="F23" s="132">
        <f t="shared" si="4"/>
        <v>521.73400000000004</v>
      </c>
      <c r="G23" s="105">
        <v>28400</v>
      </c>
      <c r="H23" s="105">
        <v>28500</v>
      </c>
      <c r="I23" s="132">
        <f t="shared" si="5"/>
        <v>994.7924999999999</v>
      </c>
      <c r="J23" s="1"/>
    </row>
    <row r="24" spans="1:19" ht="9.9" customHeight="1" thickBot="1" x14ac:dyDescent="0.3">
      <c r="A24" s="131">
        <v>16500</v>
      </c>
      <c r="B24" s="105">
        <v>16600</v>
      </c>
      <c r="C24" s="132">
        <f t="shared" si="3"/>
        <v>321.13400000000001</v>
      </c>
      <c r="D24" s="105">
        <v>22500</v>
      </c>
      <c r="E24" s="105">
        <v>22600</v>
      </c>
      <c r="F24" s="132">
        <f t="shared" si="4"/>
        <v>525.13400000000001</v>
      </c>
      <c r="G24" s="105">
        <v>28500</v>
      </c>
      <c r="H24" s="105">
        <v>28600</v>
      </c>
      <c r="I24" s="132">
        <f t="shared" si="5"/>
        <v>999.7924999999999</v>
      </c>
      <c r="J24" s="1"/>
    </row>
    <row r="25" spans="1:19" ht="9.9" customHeight="1" thickTop="1" x14ac:dyDescent="0.25">
      <c r="A25" s="131">
        <v>16600</v>
      </c>
      <c r="B25" s="105">
        <v>16700</v>
      </c>
      <c r="C25" s="132">
        <f t="shared" si="3"/>
        <v>324.53399999999999</v>
      </c>
      <c r="D25" s="105">
        <v>22600</v>
      </c>
      <c r="E25" s="105">
        <v>22700</v>
      </c>
      <c r="F25" s="132">
        <f>(((+D25+E25)/2)*0.034)+$S$9</f>
        <v>528.53399999999999</v>
      </c>
      <c r="G25" s="105">
        <v>28600</v>
      </c>
      <c r="H25" s="105">
        <v>28700</v>
      </c>
      <c r="I25" s="132">
        <f t="shared" si="5"/>
        <v>1004.7924999999999</v>
      </c>
      <c r="J25" s="1"/>
      <c r="K25" s="82"/>
      <c r="L25" s="83"/>
      <c r="M25" s="83"/>
      <c r="N25" s="83"/>
      <c r="O25" s="83"/>
      <c r="P25" s="83"/>
      <c r="Q25" s="83"/>
      <c r="R25" s="83"/>
      <c r="S25" s="84"/>
    </row>
    <row r="26" spans="1:19" ht="9.9" customHeight="1" x14ac:dyDescent="0.25">
      <c r="A26" s="131">
        <v>16700</v>
      </c>
      <c r="B26" s="105">
        <v>16800</v>
      </c>
      <c r="C26" s="132">
        <f>(((+A26+B26)/2)*0.034)+$S$9</f>
        <v>327.93399999999997</v>
      </c>
      <c r="D26" s="105">
        <v>22700</v>
      </c>
      <c r="E26" s="105">
        <v>22800</v>
      </c>
      <c r="F26" s="132">
        <f>(((+D26+E26)/2)*0.034)+$S$9</f>
        <v>531.93399999999997</v>
      </c>
      <c r="G26" s="105">
        <v>28700</v>
      </c>
      <c r="H26" s="105">
        <v>28800</v>
      </c>
      <c r="I26" s="132">
        <f t="shared" si="5"/>
        <v>1009.7924999999999</v>
      </c>
      <c r="J26" s="1"/>
      <c r="K26" s="101" t="s">
        <v>31</v>
      </c>
      <c r="L26" s="77"/>
      <c r="M26" s="77"/>
      <c r="N26" s="77"/>
      <c r="O26" s="77"/>
      <c r="P26" s="77"/>
      <c r="Q26" s="77"/>
      <c r="R26" s="77"/>
      <c r="S26" s="78"/>
    </row>
    <row r="27" spans="1:19" ht="9.9" customHeight="1" x14ac:dyDescent="0.25">
      <c r="A27" s="131">
        <v>16800</v>
      </c>
      <c r="B27" s="105">
        <v>16900</v>
      </c>
      <c r="C27" s="132">
        <f t="shared" si="3"/>
        <v>331.33400000000006</v>
      </c>
      <c r="D27" s="105">
        <v>22800</v>
      </c>
      <c r="E27" s="105">
        <v>22900</v>
      </c>
      <c r="F27" s="132">
        <f>(((+D27+E27)/2)*0.034)+$S$9</f>
        <v>535.33400000000006</v>
      </c>
      <c r="G27" s="105">
        <v>28800</v>
      </c>
      <c r="H27" s="105">
        <v>28900</v>
      </c>
      <c r="I27" s="132">
        <f t="shared" si="5"/>
        <v>1014.7924999999999</v>
      </c>
      <c r="J27" s="1"/>
      <c r="K27" s="85" t="s">
        <v>8</v>
      </c>
      <c r="L27" s="86" t="s">
        <v>9</v>
      </c>
      <c r="M27" s="87" t="s">
        <v>11</v>
      </c>
      <c r="N27" s="88" t="s">
        <v>10</v>
      </c>
      <c r="O27" s="89"/>
      <c r="P27" s="89"/>
      <c r="Q27" s="89"/>
      <c r="R27" s="89"/>
      <c r="S27" s="90"/>
    </row>
    <row r="28" spans="1:19" ht="9.9" customHeight="1" x14ac:dyDescent="0.25">
      <c r="A28" s="131">
        <v>16900</v>
      </c>
      <c r="B28" s="105">
        <v>17000</v>
      </c>
      <c r="C28" s="132">
        <f t="shared" si="3"/>
        <v>334.73400000000004</v>
      </c>
      <c r="D28" s="105">
        <v>22900</v>
      </c>
      <c r="E28" s="105">
        <v>23000</v>
      </c>
      <c r="F28" s="132">
        <f>(((+D28+E28)/2)*0.05)+$S$20</f>
        <v>719.7924999999999</v>
      </c>
      <c r="G28" s="105">
        <v>28900</v>
      </c>
      <c r="H28" s="105">
        <v>29000</v>
      </c>
      <c r="I28" s="132">
        <f t="shared" si="5"/>
        <v>1019.7924999999999</v>
      </c>
      <c r="J28" s="1"/>
      <c r="K28" s="67">
        <v>0</v>
      </c>
      <c r="L28" s="68">
        <v>4200</v>
      </c>
      <c r="M28" s="75">
        <v>0.02</v>
      </c>
      <c r="N28" s="44"/>
      <c r="O28" s="39"/>
      <c r="P28" s="39"/>
      <c r="Q28" s="39"/>
      <c r="R28" s="55"/>
      <c r="S28" s="76"/>
    </row>
    <row r="29" spans="1:19" ht="9.9" customHeight="1" x14ac:dyDescent="0.25">
      <c r="A29" s="134"/>
      <c r="B29" s="135"/>
      <c r="C29" s="136"/>
      <c r="D29" s="135"/>
      <c r="E29" s="135"/>
      <c r="F29" s="136"/>
      <c r="G29" s="164"/>
      <c r="H29" s="164"/>
      <c r="I29" s="136"/>
      <c r="J29" s="1"/>
      <c r="K29" s="67">
        <v>4201</v>
      </c>
      <c r="L29" s="68">
        <v>8300</v>
      </c>
      <c r="M29" s="75">
        <v>0.04</v>
      </c>
      <c r="N29" s="45">
        <v>-84</v>
      </c>
      <c r="O29" s="39"/>
      <c r="P29" s="39"/>
      <c r="Q29" s="39"/>
      <c r="R29" s="38"/>
      <c r="S29" s="112">
        <v>-84</v>
      </c>
    </row>
    <row r="30" spans="1:19" ht="9.9" customHeight="1" x14ac:dyDescent="0.25">
      <c r="A30" s="131">
        <v>17000</v>
      </c>
      <c r="B30" s="105">
        <v>17100</v>
      </c>
      <c r="C30" s="132">
        <f t="shared" ref="C30:C39" si="6">(((+A30+B30)/2)*0.034)+$S$9</f>
        <v>338.13400000000001</v>
      </c>
      <c r="D30" s="105">
        <v>23000</v>
      </c>
      <c r="E30" s="105">
        <v>23100</v>
      </c>
      <c r="F30" s="132">
        <f t="shared" ref="F30:F39" si="7">(((+D30+E30)/2)*0.05)+$S$20</f>
        <v>724.7924999999999</v>
      </c>
      <c r="G30" s="105">
        <v>29000</v>
      </c>
      <c r="H30" s="105">
        <v>29100</v>
      </c>
      <c r="I30" s="132">
        <f t="shared" ref="I30:I39" si="8">(((+G30+H30)/2)*0.05)+$S$20</f>
        <v>1024.7925</v>
      </c>
      <c r="J30" s="1"/>
      <c r="K30" s="67">
        <v>8301</v>
      </c>
      <c r="L30" s="68">
        <v>82000</v>
      </c>
      <c r="M30" s="75">
        <v>5.8999999999999997E-2</v>
      </c>
      <c r="N30" s="45">
        <v>-84</v>
      </c>
      <c r="O30" s="40">
        <v>-157.69999999999996</v>
      </c>
      <c r="P30" s="2"/>
      <c r="Q30" s="39"/>
      <c r="R30" s="38"/>
      <c r="S30" s="112">
        <v>-241.69999999999996</v>
      </c>
    </row>
    <row r="31" spans="1:19" ht="9.9" customHeight="1" x14ac:dyDescent="0.25">
      <c r="A31" s="131">
        <v>17100</v>
      </c>
      <c r="B31" s="105">
        <v>17200</v>
      </c>
      <c r="C31" s="132">
        <f t="shared" si="6"/>
        <v>341.53399999999999</v>
      </c>
      <c r="D31" s="105">
        <v>23100</v>
      </c>
      <c r="E31" s="105">
        <v>23200</v>
      </c>
      <c r="F31" s="132">
        <f t="shared" si="7"/>
        <v>729.7924999999999</v>
      </c>
      <c r="G31" s="105">
        <v>29100</v>
      </c>
      <c r="H31" s="105">
        <v>29200</v>
      </c>
      <c r="I31" s="132">
        <f t="shared" si="8"/>
        <v>1029.7925</v>
      </c>
      <c r="J31" s="1"/>
      <c r="K31" s="67">
        <v>82001</v>
      </c>
      <c r="L31" s="68" t="s">
        <v>27</v>
      </c>
      <c r="M31" s="75">
        <v>6.6000000000000003E-2</v>
      </c>
      <c r="N31" s="45">
        <v>-84</v>
      </c>
      <c r="O31" s="40">
        <v>-157.69999999999996</v>
      </c>
      <c r="P31" s="40">
        <v>-574.00000000000045</v>
      </c>
      <c r="Q31" s="39"/>
      <c r="R31" s="38"/>
      <c r="S31" s="112">
        <v>-815.70000000000039</v>
      </c>
    </row>
    <row r="32" spans="1:19" ht="9.9" customHeight="1" thickBot="1" x14ac:dyDescent="0.3">
      <c r="A32" s="131">
        <v>17200</v>
      </c>
      <c r="B32" s="105">
        <v>17300</v>
      </c>
      <c r="C32" s="132">
        <f t="shared" si="6"/>
        <v>344.93399999999997</v>
      </c>
      <c r="D32" s="105">
        <v>23200</v>
      </c>
      <c r="E32" s="105">
        <v>23300</v>
      </c>
      <c r="F32" s="132">
        <f t="shared" si="7"/>
        <v>734.7924999999999</v>
      </c>
      <c r="G32" s="105">
        <v>29200</v>
      </c>
      <c r="H32" s="105">
        <v>29300</v>
      </c>
      <c r="I32" s="132">
        <f t="shared" si="8"/>
        <v>1034.7925</v>
      </c>
      <c r="J32" s="1"/>
      <c r="K32" s="41" t="s">
        <v>29</v>
      </c>
      <c r="L32" s="42"/>
      <c r="M32" s="42"/>
      <c r="N32" s="42"/>
      <c r="O32" s="42"/>
      <c r="P32" s="42"/>
      <c r="Q32" s="42"/>
      <c r="R32" s="42"/>
      <c r="S32" s="54"/>
    </row>
    <row r="33" spans="1:10" ht="9.9" customHeight="1" thickTop="1" x14ac:dyDescent="0.25">
      <c r="A33" s="131">
        <v>17300</v>
      </c>
      <c r="B33" s="105">
        <v>17400</v>
      </c>
      <c r="C33" s="132">
        <f t="shared" si="6"/>
        <v>348.33400000000006</v>
      </c>
      <c r="D33" s="105">
        <v>23300</v>
      </c>
      <c r="E33" s="105">
        <v>23400</v>
      </c>
      <c r="F33" s="132">
        <f t="shared" si="7"/>
        <v>739.7924999999999</v>
      </c>
      <c r="G33" s="105">
        <v>29300</v>
      </c>
      <c r="H33" s="105">
        <v>29400</v>
      </c>
      <c r="I33" s="132">
        <f t="shared" si="8"/>
        <v>1039.7925</v>
      </c>
      <c r="J33" s="1"/>
    </row>
    <row r="34" spans="1:10" ht="9.9" customHeight="1" x14ac:dyDescent="0.25">
      <c r="A34" s="131">
        <v>17400</v>
      </c>
      <c r="B34" s="105">
        <v>17500</v>
      </c>
      <c r="C34" s="132">
        <f t="shared" si="6"/>
        <v>351.73400000000004</v>
      </c>
      <c r="D34" s="105">
        <v>23400</v>
      </c>
      <c r="E34" s="105">
        <v>23500</v>
      </c>
      <c r="F34" s="132">
        <f t="shared" si="7"/>
        <v>744.7924999999999</v>
      </c>
      <c r="G34" s="105">
        <v>29400</v>
      </c>
      <c r="H34" s="105">
        <v>29500</v>
      </c>
      <c r="I34" s="132">
        <f t="shared" si="8"/>
        <v>1044.7925</v>
      </c>
      <c r="J34" s="1"/>
    </row>
    <row r="35" spans="1:10" ht="9.9" customHeight="1" x14ac:dyDescent="0.25">
      <c r="A35" s="131">
        <v>17500</v>
      </c>
      <c r="B35" s="105">
        <v>17600</v>
      </c>
      <c r="C35" s="132">
        <f t="shared" si="6"/>
        <v>355.13400000000001</v>
      </c>
      <c r="D35" s="105">
        <v>23500</v>
      </c>
      <c r="E35" s="105">
        <v>23600</v>
      </c>
      <c r="F35" s="132">
        <f t="shared" si="7"/>
        <v>749.7924999999999</v>
      </c>
      <c r="G35" s="105">
        <v>29500</v>
      </c>
      <c r="H35" s="105">
        <v>29600</v>
      </c>
      <c r="I35" s="132">
        <f t="shared" si="8"/>
        <v>1049.7925</v>
      </c>
      <c r="J35" s="1"/>
    </row>
    <row r="36" spans="1:10" ht="9.9" customHeight="1" x14ac:dyDescent="0.25">
      <c r="A36" s="131">
        <v>17600</v>
      </c>
      <c r="B36" s="105">
        <v>17700</v>
      </c>
      <c r="C36" s="132">
        <f t="shared" si="6"/>
        <v>358.53399999999999</v>
      </c>
      <c r="D36" s="105">
        <v>23600</v>
      </c>
      <c r="E36" s="105">
        <v>23700</v>
      </c>
      <c r="F36" s="132">
        <f t="shared" si="7"/>
        <v>754.7924999999999</v>
      </c>
      <c r="G36" s="105">
        <v>29600</v>
      </c>
      <c r="H36" s="105">
        <v>29700</v>
      </c>
      <c r="I36" s="132">
        <f t="shared" si="8"/>
        <v>1054.7925</v>
      </c>
      <c r="J36" s="1"/>
    </row>
    <row r="37" spans="1:10" ht="9.9" customHeight="1" x14ac:dyDescent="0.25">
      <c r="A37" s="131">
        <v>17700</v>
      </c>
      <c r="B37" s="105">
        <v>17800</v>
      </c>
      <c r="C37" s="132">
        <f t="shared" si="6"/>
        <v>361.93399999999997</v>
      </c>
      <c r="D37" s="105">
        <v>23700</v>
      </c>
      <c r="E37" s="105">
        <v>23800</v>
      </c>
      <c r="F37" s="132">
        <f t="shared" si="7"/>
        <v>759.7924999999999</v>
      </c>
      <c r="G37" s="105">
        <v>29700</v>
      </c>
      <c r="H37" s="105">
        <v>29800</v>
      </c>
      <c r="I37" s="132">
        <f t="shared" si="8"/>
        <v>1059.7925</v>
      </c>
      <c r="J37" s="1"/>
    </row>
    <row r="38" spans="1:10" ht="9.9" customHeight="1" x14ac:dyDescent="0.25">
      <c r="A38" s="131">
        <v>17800</v>
      </c>
      <c r="B38" s="105">
        <v>17900</v>
      </c>
      <c r="C38" s="132">
        <f t="shared" si="6"/>
        <v>365.33400000000006</v>
      </c>
      <c r="D38" s="105">
        <v>23800</v>
      </c>
      <c r="E38" s="105">
        <v>23900</v>
      </c>
      <c r="F38" s="132">
        <f t="shared" si="7"/>
        <v>764.7924999999999</v>
      </c>
      <c r="G38" s="105">
        <v>29800</v>
      </c>
      <c r="H38" s="105">
        <v>29900</v>
      </c>
      <c r="I38" s="132">
        <f t="shared" si="8"/>
        <v>1064.7925</v>
      </c>
      <c r="J38" s="1"/>
    </row>
    <row r="39" spans="1:10" ht="9.9" customHeight="1" x14ac:dyDescent="0.25">
      <c r="A39" s="131">
        <v>17900</v>
      </c>
      <c r="B39" s="105">
        <v>18000</v>
      </c>
      <c r="C39" s="132">
        <f t="shared" si="6"/>
        <v>368.73400000000004</v>
      </c>
      <c r="D39" s="105">
        <v>23900</v>
      </c>
      <c r="E39" s="105">
        <v>24000</v>
      </c>
      <c r="F39" s="132">
        <f t="shared" si="7"/>
        <v>769.7924999999999</v>
      </c>
      <c r="G39" s="105">
        <v>29900</v>
      </c>
      <c r="H39" s="105">
        <v>30000</v>
      </c>
      <c r="I39" s="132">
        <f t="shared" si="8"/>
        <v>1069.7925</v>
      </c>
      <c r="J39" s="1"/>
    </row>
    <row r="40" spans="1:10" ht="9.9" customHeight="1" x14ac:dyDescent="0.25">
      <c r="A40" s="134"/>
      <c r="B40" s="135"/>
      <c r="C40" s="136"/>
      <c r="D40" s="164"/>
      <c r="E40" s="164"/>
      <c r="F40" s="136"/>
      <c r="G40" s="162"/>
      <c r="H40" s="162"/>
      <c r="I40" s="136"/>
      <c r="J40" s="1"/>
    </row>
    <row r="41" spans="1:10" ht="9.9" customHeight="1" x14ac:dyDescent="0.25">
      <c r="A41" s="131">
        <v>18000</v>
      </c>
      <c r="B41" s="105">
        <v>18100</v>
      </c>
      <c r="C41" s="132">
        <f t="shared" ref="C41:C50" si="9">(((+A41+B41)/2)*0.034)+$S$9</f>
        <v>372.13400000000001</v>
      </c>
      <c r="D41" s="105">
        <v>24000</v>
      </c>
      <c r="E41" s="105">
        <v>24100</v>
      </c>
      <c r="F41" s="132">
        <f t="shared" ref="F41:F50" si="10">(((+D41+E41)/2)*0.05)+$S$20</f>
        <v>774.7924999999999</v>
      </c>
      <c r="G41" s="105">
        <v>30000</v>
      </c>
      <c r="H41" s="105">
        <v>30100</v>
      </c>
      <c r="I41" s="132">
        <f t="shared" ref="I41:I50" si="11">(((+G41+H41)/2)*0.05)+$S$20</f>
        <v>1074.7925</v>
      </c>
      <c r="J41" s="1"/>
    </row>
    <row r="42" spans="1:10" ht="9.9" customHeight="1" x14ac:dyDescent="0.25">
      <c r="A42" s="131">
        <v>18100</v>
      </c>
      <c r="B42" s="105">
        <v>18200</v>
      </c>
      <c r="C42" s="132">
        <f t="shared" si="9"/>
        <v>375.53399999999999</v>
      </c>
      <c r="D42" s="105">
        <v>24100</v>
      </c>
      <c r="E42" s="105">
        <v>24200</v>
      </c>
      <c r="F42" s="132">
        <f t="shared" si="10"/>
        <v>779.7924999999999</v>
      </c>
      <c r="G42" s="105">
        <v>30100</v>
      </c>
      <c r="H42" s="105">
        <v>30200</v>
      </c>
      <c r="I42" s="132">
        <f t="shared" si="11"/>
        <v>1079.7925</v>
      </c>
      <c r="J42" s="1"/>
    </row>
    <row r="43" spans="1:10" ht="9.9" customHeight="1" x14ac:dyDescent="0.25">
      <c r="A43" s="131">
        <v>18200</v>
      </c>
      <c r="B43" s="105">
        <v>18300</v>
      </c>
      <c r="C43" s="132">
        <f t="shared" si="9"/>
        <v>378.93399999999997</v>
      </c>
      <c r="D43" s="105">
        <v>24200</v>
      </c>
      <c r="E43" s="105">
        <v>24300</v>
      </c>
      <c r="F43" s="132">
        <f t="shared" si="10"/>
        <v>784.7924999999999</v>
      </c>
      <c r="G43" s="105">
        <v>30200</v>
      </c>
      <c r="H43" s="105">
        <v>30300</v>
      </c>
      <c r="I43" s="132">
        <f t="shared" si="11"/>
        <v>1084.7925</v>
      </c>
      <c r="J43" s="1"/>
    </row>
    <row r="44" spans="1:10" ht="9.9" customHeight="1" x14ac:dyDescent="0.25">
      <c r="A44" s="131">
        <v>18300</v>
      </c>
      <c r="B44" s="105">
        <v>18400</v>
      </c>
      <c r="C44" s="132">
        <f t="shared" si="9"/>
        <v>382.33400000000006</v>
      </c>
      <c r="D44" s="105">
        <v>24300</v>
      </c>
      <c r="E44" s="105">
        <v>24400</v>
      </c>
      <c r="F44" s="132">
        <f t="shared" si="10"/>
        <v>789.7924999999999</v>
      </c>
      <c r="G44" s="105">
        <v>30300</v>
      </c>
      <c r="H44" s="105">
        <v>30400</v>
      </c>
      <c r="I44" s="132">
        <f t="shared" si="11"/>
        <v>1089.7925</v>
      </c>
      <c r="J44" s="1"/>
    </row>
    <row r="45" spans="1:10" ht="9.9" customHeight="1" x14ac:dyDescent="0.25">
      <c r="A45" s="131">
        <v>18400</v>
      </c>
      <c r="B45" s="105">
        <v>18500</v>
      </c>
      <c r="C45" s="132">
        <f t="shared" si="9"/>
        <v>385.73400000000004</v>
      </c>
      <c r="D45" s="105">
        <v>24400</v>
      </c>
      <c r="E45" s="105">
        <v>24500</v>
      </c>
      <c r="F45" s="132">
        <f t="shared" si="10"/>
        <v>794.7924999999999</v>
      </c>
      <c r="G45" s="105">
        <v>30400</v>
      </c>
      <c r="H45" s="105">
        <v>30500</v>
      </c>
      <c r="I45" s="132">
        <f t="shared" si="11"/>
        <v>1094.7925</v>
      </c>
    </row>
    <row r="46" spans="1:10" ht="9.9" customHeight="1" x14ac:dyDescent="0.25">
      <c r="A46" s="131">
        <v>18500</v>
      </c>
      <c r="B46" s="105">
        <v>18600</v>
      </c>
      <c r="C46" s="132">
        <f t="shared" si="9"/>
        <v>389.13400000000001</v>
      </c>
      <c r="D46" s="105">
        <v>24500</v>
      </c>
      <c r="E46" s="105">
        <v>24600</v>
      </c>
      <c r="F46" s="132">
        <f t="shared" si="10"/>
        <v>799.7924999999999</v>
      </c>
      <c r="G46" s="105">
        <v>30500</v>
      </c>
      <c r="H46" s="105">
        <v>30600</v>
      </c>
      <c r="I46" s="132">
        <f t="shared" si="11"/>
        <v>1099.7925</v>
      </c>
    </row>
    <row r="47" spans="1:10" ht="9.9" customHeight="1" x14ac:dyDescent="0.25">
      <c r="A47" s="131">
        <v>18600</v>
      </c>
      <c r="B47" s="105">
        <v>18700</v>
      </c>
      <c r="C47" s="132">
        <f t="shared" si="9"/>
        <v>392.53399999999999</v>
      </c>
      <c r="D47" s="105">
        <v>24600</v>
      </c>
      <c r="E47" s="105">
        <v>24700</v>
      </c>
      <c r="F47" s="132">
        <f t="shared" si="10"/>
        <v>804.7924999999999</v>
      </c>
      <c r="G47" s="105">
        <v>30600</v>
      </c>
      <c r="H47" s="105">
        <v>30700</v>
      </c>
      <c r="I47" s="132">
        <f t="shared" si="11"/>
        <v>1104.7925</v>
      </c>
    </row>
    <row r="48" spans="1:10" ht="9.9" customHeight="1" x14ac:dyDescent="0.25">
      <c r="A48" s="131">
        <v>18700</v>
      </c>
      <c r="B48" s="105">
        <v>18800</v>
      </c>
      <c r="C48" s="132">
        <f t="shared" si="9"/>
        <v>395.93399999999997</v>
      </c>
      <c r="D48" s="105">
        <v>24700</v>
      </c>
      <c r="E48" s="105">
        <v>24800</v>
      </c>
      <c r="F48" s="132">
        <f t="shared" si="10"/>
        <v>809.7924999999999</v>
      </c>
      <c r="G48" s="105">
        <v>30700</v>
      </c>
      <c r="H48" s="105">
        <v>30800</v>
      </c>
      <c r="I48" s="132">
        <f t="shared" si="11"/>
        <v>1109.7925</v>
      </c>
    </row>
    <row r="49" spans="1:9" ht="9.9" customHeight="1" x14ac:dyDescent="0.25">
      <c r="A49" s="131">
        <v>18800</v>
      </c>
      <c r="B49" s="105">
        <v>18900</v>
      </c>
      <c r="C49" s="132">
        <f t="shared" si="9"/>
        <v>399.33400000000006</v>
      </c>
      <c r="D49" s="105">
        <v>24800</v>
      </c>
      <c r="E49" s="105">
        <v>24900</v>
      </c>
      <c r="F49" s="132">
        <f t="shared" si="10"/>
        <v>814.7924999999999</v>
      </c>
      <c r="G49" s="105">
        <v>30800</v>
      </c>
      <c r="H49" s="105">
        <v>30900</v>
      </c>
      <c r="I49" s="132">
        <f t="shared" si="11"/>
        <v>1114.7925</v>
      </c>
    </row>
    <row r="50" spans="1:9" ht="9.9" customHeight="1" x14ac:dyDescent="0.25">
      <c r="A50" s="131">
        <v>18900</v>
      </c>
      <c r="B50" s="105">
        <v>19000</v>
      </c>
      <c r="C50" s="132">
        <f t="shared" si="9"/>
        <v>402.73400000000004</v>
      </c>
      <c r="D50" s="105">
        <v>24900</v>
      </c>
      <c r="E50" s="105">
        <v>25000</v>
      </c>
      <c r="F50" s="132">
        <f t="shared" si="10"/>
        <v>819.7924999999999</v>
      </c>
      <c r="G50" s="105">
        <v>30900</v>
      </c>
      <c r="H50" s="105">
        <v>31000</v>
      </c>
      <c r="I50" s="132">
        <f t="shared" si="11"/>
        <v>1119.7925</v>
      </c>
    </row>
    <row r="51" spans="1:9" ht="9.9" customHeight="1" x14ac:dyDescent="0.25">
      <c r="A51" s="165"/>
      <c r="B51" s="164"/>
      <c r="C51" s="136"/>
      <c r="D51" s="162"/>
      <c r="E51" s="162"/>
      <c r="F51" s="136"/>
      <c r="G51" s="135"/>
      <c r="H51" s="135"/>
      <c r="I51" s="136"/>
    </row>
    <row r="52" spans="1:9" ht="9.9" customHeight="1" x14ac:dyDescent="0.25">
      <c r="A52" s="131">
        <v>19000</v>
      </c>
      <c r="B52" s="105">
        <v>19100</v>
      </c>
      <c r="C52" s="132">
        <f t="shared" ref="C52:C61" si="12">(((+A52+B52)/2)*0.034)+$S$9</f>
        <v>406.13400000000001</v>
      </c>
      <c r="D52" s="105">
        <v>25000</v>
      </c>
      <c r="E52" s="105">
        <v>25100</v>
      </c>
      <c r="F52" s="132">
        <f t="shared" ref="F52:F61" si="13">(((+D52+E52)/2)*0.05)+$S$20</f>
        <v>824.7924999999999</v>
      </c>
      <c r="G52" s="105">
        <v>31000</v>
      </c>
      <c r="H52" s="105">
        <v>31100</v>
      </c>
      <c r="I52" s="132">
        <f t="shared" ref="I52:I61" si="14">(((+G52+H52)/2)*0.05)+$S$20</f>
        <v>1124.7925</v>
      </c>
    </row>
    <row r="53" spans="1:9" ht="9.9" customHeight="1" x14ac:dyDescent="0.25">
      <c r="A53" s="131">
        <v>19100</v>
      </c>
      <c r="B53" s="105">
        <v>19200</v>
      </c>
      <c r="C53" s="132">
        <f t="shared" si="12"/>
        <v>409.53399999999999</v>
      </c>
      <c r="D53" s="105">
        <v>25100</v>
      </c>
      <c r="E53" s="105">
        <v>25200</v>
      </c>
      <c r="F53" s="132">
        <f t="shared" si="13"/>
        <v>829.7924999999999</v>
      </c>
      <c r="G53" s="105">
        <v>31100</v>
      </c>
      <c r="H53" s="105">
        <v>31200</v>
      </c>
      <c r="I53" s="132">
        <f t="shared" si="14"/>
        <v>1129.7925</v>
      </c>
    </row>
    <row r="54" spans="1:9" ht="9.9" customHeight="1" x14ac:dyDescent="0.25">
      <c r="A54" s="131">
        <v>19200</v>
      </c>
      <c r="B54" s="105">
        <v>19300</v>
      </c>
      <c r="C54" s="132">
        <f t="shared" si="12"/>
        <v>412.93399999999997</v>
      </c>
      <c r="D54" s="105">
        <v>25200</v>
      </c>
      <c r="E54" s="105">
        <v>25300</v>
      </c>
      <c r="F54" s="132">
        <f t="shared" si="13"/>
        <v>834.7924999999999</v>
      </c>
      <c r="G54" s="105">
        <v>31200</v>
      </c>
      <c r="H54" s="105">
        <v>31300</v>
      </c>
      <c r="I54" s="132">
        <f t="shared" si="14"/>
        <v>1134.7925</v>
      </c>
    </row>
    <row r="55" spans="1:9" ht="9.9" customHeight="1" x14ac:dyDescent="0.25">
      <c r="A55" s="131">
        <v>19300</v>
      </c>
      <c r="B55" s="105">
        <v>19400</v>
      </c>
      <c r="C55" s="132">
        <f t="shared" si="12"/>
        <v>416.33400000000006</v>
      </c>
      <c r="D55" s="105">
        <v>25300</v>
      </c>
      <c r="E55" s="105">
        <v>25400</v>
      </c>
      <c r="F55" s="132">
        <f t="shared" si="13"/>
        <v>839.7924999999999</v>
      </c>
      <c r="G55" s="105">
        <v>31300</v>
      </c>
      <c r="H55" s="105">
        <v>31400</v>
      </c>
      <c r="I55" s="132">
        <f t="shared" si="14"/>
        <v>1139.7925</v>
      </c>
    </row>
    <row r="56" spans="1:9" ht="9.9" customHeight="1" x14ac:dyDescent="0.25">
      <c r="A56" s="131">
        <v>19400</v>
      </c>
      <c r="B56" s="105">
        <v>19500</v>
      </c>
      <c r="C56" s="132">
        <f t="shared" si="12"/>
        <v>419.73400000000004</v>
      </c>
      <c r="D56" s="105">
        <v>25400</v>
      </c>
      <c r="E56" s="105">
        <v>25500</v>
      </c>
      <c r="F56" s="132">
        <f t="shared" si="13"/>
        <v>844.7924999999999</v>
      </c>
      <c r="G56" s="105">
        <v>31400</v>
      </c>
      <c r="H56" s="105">
        <v>31500</v>
      </c>
      <c r="I56" s="132">
        <f t="shared" si="14"/>
        <v>1144.7925</v>
      </c>
    </row>
    <row r="57" spans="1:9" ht="9.9" customHeight="1" x14ac:dyDescent="0.25">
      <c r="A57" s="131">
        <v>19500</v>
      </c>
      <c r="B57" s="105">
        <v>19600</v>
      </c>
      <c r="C57" s="132">
        <f t="shared" si="12"/>
        <v>423.13400000000001</v>
      </c>
      <c r="D57" s="105">
        <v>25500</v>
      </c>
      <c r="E57" s="105">
        <v>25600</v>
      </c>
      <c r="F57" s="132">
        <f t="shared" si="13"/>
        <v>849.7924999999999</v>
      </c>
      <c r="G57" s="105">
        <v>31500</v>
      </c>
      <c r="H57" s="105">
        <v>31600</v>
      </c>
      <c r="I57" s="132">
        <f t="shared" si="14"/>
        <v>1149.7925</v>
      </c>
    </row>
    <row r="58" spans="1:9" ht="9.9" customHeight="1" x14ac:dyDescent="0.25">
      <c r="A58" s="131">
        <v>19600</v>
      </c>
      <c r="B58" s="105">
        <v>19700</v>
      </c>
      <c r="C58" s="132">
        <f t="shared" si="12"/>
        <v>426.53399999999999</v>
      </c>
      <c r="D58" s="105">
        <v>25600</v>
      </c>
      <c r="E58" s="105">
        <v>25700</v>
      </c>
      <c r="F58" s="132">
        <f t="shared" si="13"/>
        <v>854.7924999999999</v>
      </c>
      <c r="G58" s="105">
        <v>31600</v>
      </c>
      <c r="H58" s="105">
        <v>31700</v>
      </c>
      <c r="I58" s="132">
        <f t="shared" si="14"/>
        <v>1154.7925</v>
      </c>
    </row>
    <row r="59" spans="1:9" ht="9.9" customHeight="1" x14ac:dyDescent="0.25">
      <c r="A59" s="131">
        <v>19700</v>
      </c>
      <c r="B59" s="105">
        <v>19800</v>
      </c>
      <c r="C59" s="132">
        <f t="shared" si="12"/>
        <v>429.93399999999997</v>
      </c>
      <c r="D59" s="105">
        <v>25700</v>
      </c>
      <c r="E59" s="105">
        <v>25800</v>
      </c>
      <c r="F59" s="132">
        <f t="shared" si="13"/>
        <v>859.7924999999999</v>
      </c>
      <c r="G59" s="105">
        <v>31700</v>
      </c>
      <c r="H59" s="105">
        <v>31800</v>
      </c>
      <c r="I59" s="132">
        <f t="shared" si="14"/>
        <v>1159.7925</v>
      </c>
    </row>
    <row r="60" spans="1:9" ht="9.9" customHeight="1" x14ac:dyDescent="0.25">
      <c r="A60" s="131">
        <v>19800</v>
      </c>
      <c r="B60" s="105">
        <v>19900</v>
      </c>
      <c r="C60" s="132">
        <f t="shared" si="12"/>
        <v>433.33400000000006</v>
      </c>
      <c r="D60" s="105">
        <v>25800</v>
      </c>
      <c r="E60" s="105">
        <v>25900</v>
      </c>
      <c r="F60" s="132">
        <f t="shared" si="13"/>
        <v>864.7924999999999</v>
      </c>
      <c r="G60" s="105">
        <v>31800</v>
      </c>
      <c r="H60" s="105">
        <v>31900</v>
      </c>
      <c r="I60" s="132">
        <f t="shared" si="14"/>
        <v>1164.7925</v>
      </c>
    </row>
    <row r="61" spans="1:9" ht="9.9" customHeight="1" x14ac:dyDescent="0.25">
      <c r="A61" s="131">
        <v>19900</v>
      </c>
      <c r="B61" s="105">
        <v>20000</v>
      </c>
      <c r="C61" s="132">
        <f t="shared" si="12"/>
        <v>436.73400000000004</v>
      </c>
      <c r="D61" s="105">
        <v>25900</v>
      </c>
      <c r="E61" s="105">
        <v>26000</v>
      </c>
      <c r="F61" s="132">
        <f t="shared" si="13"/>
        <v>869.7924999999999</v>
      </c>
      <c r="G61" s="105">
        <v>31900</v>
      </c>
      <c r="H61" s="105">
        <v>32000</v>
      </c>
      <c r="I61" s="132">
        <f t="shared" si="14"/>
        <v>1169.7925</v>
      </c>
    </row>
    <row r="62" spans="1:9" ht="9.9" customHeight="1" x14ac:dyDescent="0.25">
      <c r="A62" s="161"/>
      <c r="B62" s="162"/>
      <c r="C62" s="136"/>
      <c r="D62" s="135"/>
      <c r="E62" s="135"/>
      <c r="F62" s="136"/>
      <c r="G62" s="135"/>
      <c r="H62" s="135"/>
      <c r="I62" s="136"/>
    </row>
    <row r="63" spans="1:9" ht="9.9" customHeight="1" x14ac:dyDescent="0.25">
      <c r="A63" s="131">
        <v>20000</v>
      </c>
      <c r="B63" s="105">
        <v>20100</v>
      </c>
      <c r="C63" s="132">
        <f t="shared" ref="C63:C72" si="15">(((+A63+B63)/2)*0.034)+$S$9</f>
        <v>440.13400000000001</v>
      </c>
      <c r="D63" s="105">
        <v>26000</v>
      </c>
      <c r="E63" s="105">
        <v>26100</v>
      </c>
      <c r="F63" s="132">
        <f t="shared" ref="F63:F72" si="16">(((+D63+E63)/2)*0.05)+$S$20</f>
        <v>874.7924999999999</v>
      </c>
      <c r="G63" s="105">
        <v>32000</v>
      </c>
      <c r="H63" s="105">
        <v>32100</v>
      </c>
      <c r="I63" s="132">
        <f t="shared" ref="I63:I71" si="17">(((+G63+H63)/2)*0.05)+$S$20</f>
        <v>1174.7925</v>
      </c>
    </row>
    <row r="64" spans="1:9" ht="9.9" customHeight="1" x14ac:dyDescent="0.25">
      <c r="A64" s="131">
        <v>20100</v>
      </c>
      <c r="B64" s="105">
        <v>20200</v>
      </c>
      <c r="C64" s="132">
        <f t="shared" si="15"/>
        <v>443.53399999999999</v>
      </c>
      <c r="D64" s="105">
        <v>26100</v>
      </c>
      <c r="E64" s="105">
        <v>26200</v>
      </c>
      <c r="F64" s="132">
        <f t="shared" si="16"/>
        <v>879.7924999999999</v>
      </c>
      <c r="G64" s="105">
        <v>32100</v>
      </c>
      <c r="H64" s="105">
        <v>32200</v>
      </c>
      <c r="I64" s="132">
        <f t="shared" si="17"/>
        <v>1179.7925</v>
      </c>
    </row>
    <row r="65" spans="1:9" ht="9.9" customHeight="1" x14ac:dyDescent="0.25">
      <c r="A65" s="131">
        <v>20200</v>
      </c>
      <c r="B65" s="105">
        <v>20300</v>
      </c>
      <c r="C65" s="132">
        <f t="shared" si="15"/>
        <v>446.93399999999997</v>
      </c>
      <c r="D65" s="105">
        <v>26200</v>
      </c>
      <c r="E65" s="105">
        <v>26300</v>
      </c>
      <c r="F65" s="132">
        <f t="shared" si="16"/>
        <v>884.7924999999999</v>
      </c>
      <c r="G65" s="105">
        <v>32200</v>
      </c>
      <c r="H65" s="105">
        <v>32300</v>
      </c>
      <c r="I65" s="132">
        <f t="shared" si="17"/>
        <v>1184.7925</v>
      </c>
    </row>
    <row r="66" spans="1:9" ht="9.9" customHeight="1" x14ac:dyDescent="0.25">
      <c r="A66" s="131">
        <v>20300</v>
      </c>
      <c r="B66" s="105">
        <v>20400</v>
      </c>
      <c r="C66" s="132">
        <f t="shared" si="15"/>
        <v>450.33400000000006</v>
      </c>
      <c r="D66" s="105">
        <v>26300</v>
      </c>
      <c r="E66" s="105">
        <v>26400</v>
      </c>
      <c r="F66" s="132">
        <f t="shared" si="16"/>
        <v>889.7924999999999</v>
      </c>
      <c r="G66" s="105">
        <v>32300</v>
      </c>
      <c r="H66" s="105">
        <v>32400</v>
      </c>
      <c r="I66" s="132">
        <f t="shared" si="17"/>
        <v>1189.7925</v>
      </c>
    </row>
    <row r="67" spans="1:9" ht="9.9" customHeight="1" x14ac:dyDescent="0.25">
      <c r="A67" s="131">
        <v>20400</v>
      </c>
      <c r="B67" s="105">
        <v>20500</v>
      </c>
      <c r="C67" s="132">
        <f t="shared" si="15"/>
        <v>453.73400000000004</v>
      </c>
      <c r="D67" s="105">
        <v>26400</v>
      </c>
      <c r="E67" s="105">
        <v>26500</v>
      </c>
      <c r="F67" s="132">
        <f t="shared" si="16"/>
        <v>894.7924999999999</v>
      </c>
      <c r="G67" s="105">
        <v>32400</v>
      </c>
      <c r="H67" s="105">
        <v>32500</v>
      </c>
      <c r="I67" s="132">
        <f t="shared" si="17"/>
        <v>1194.7925</v>
      </c>
    </row>
    <row r="68" spans="1:9" ht="9.9" customHeight="1" x14ac:dyDescent="0.25">
      <c r="A68" s="131">
        <v>20500</v>
      </c>
      <c r="B68" s="105">
        <v>20600</v>
      </c>
      <c r="C68" s="132">
        <f t="shared" si="15"/>
        <v>457.13400000000001</v>
      </c>
      <c r="D68" s="105">
        <v>26500</v>
      </c>
      <c r="E68" s="105">
        <v>26600</v>
      </c>
      <c r="F68" s="132">
        <f t="shared" si="16"/>
        <v>899.7924999999999</v>
      </c>
      <c r="G68" s="105">
        <v>32500</v>
      </c>
      <c r="H68" s="105">
        <v>32600</v>
      </c>
      <c r="I68" s="132">
        <f t="shared" si="17"/>
        <v>1199.7925</v>
      </c>
    </row>
    <row r="69" spans="1:9" ht="9.9" customHeight="1" x14ac:dyDescent="0.25">
      <c r="A69" s="131">
        <v>20600</v>
      </c>
      <c r="B69" s="105">
        <v>20700</v>
      </c>
      <c r="C69" s="132">
        <f t="shared" si="15"/>
        <v>460.53399999999999</v>
      </c>
      <c r="D69" s="105">
        <v>26600</v>
      </c>
      <c r="E69" s="105">
        <v>26700</v>
      </c>
      <c r="F69" s="132">
        <f t="shared" si="16"/>
        <v>904.7924999999999</v>
      </c>
      <c r="G69" s="105">
        <v>32600</v>
      </c>
      <c r="H69" s="105">
        <v>32700</v>
      </c>
      <c r="I69" s="132">
        <f t="shared" si="17"/>
        <v>1204.7925</v>
      </c>
    </row>
    <row r="70" spans="1:9" ht="9.9" customHeight="1" x14ac:dyDescent="0.25">
      <c r="A70" s="131">
        <v>20700</v>
      </c>
      <c r="B70" s="105">
        <v>20800</v>
      </c>
      <c r="C70" s="132">
        <f t="shared" si="15"/>
        <v>463.93399999999997</v>
      </c>
      <c r="D70" s="105">
        <v>26700</v>
      </c>
      <c r="E70" s="105">
        <v>26800</v>
      </c>
      <c r="F70" s="132">
        <f t="shared" si="16"/>
        <v>909.7924999999999</v>
      </c>
      <c r="G70" s="105">
        <v>32700</v>
      </c>
      <c r="H70" s="105">
        <v>32800</v>
      </c>
      <c r="I70" s="132">
        <f t="shared" si="17"/>
        <v>1209.7925</v>
      </c>
    </row>
    <row r="71" spans="1:9" ht="9.9" customHeight="1" x14ac:dyDescent="0.25">
      <c r="A71" s="131">
        <v>20800</v>
      </c>
      <c r="B71" s="105">
        <v>20900</v>
      </c>
      <c r="C71" s="132">
        <f t="shared" si="15"/>
        <v>467.33400000000006</v>
      </c>
      <c r="D71" s="105">
        <v>26800</v>
      </c>
      <c r="E71" s="105">
        <v>26900</v>
      </c>
      <c r="F71" s="132">
        <f t="shared" si="16"/>
        <v>914.7924999999999</v>
      </c>
      <c r="G71" s="105">
        <v>32800</v>
      </c>
      <c r="H71" s="105">
        <v>32900</v>
      </c>
      <c r="I71" s="132">
        <f t="shared" si="17"/>
        <v>1214.7925</v>
      </c>
    </row>
    <row r="72" spans="1:9" ht="9.9" customHeight="1" x14ac:dyDescent="0.25">
      <c r="A72" s="137">
        <v>20900</v>
      </c>
      <c r="B72" s="166">
        <v>21000</v>
      </c>
      <c r="C72" s="167">
        <f t="shared" si="15"/>
        <v>470.73400000000004</v>
      </c>
      <c r="D72" s="166">
        <v>26900</v>
      </c>
      <c r="E72" s="166">
        <v>27000</v>
      </c>
      <c r="F72" s="167">
        <f t="shared" si="16"/>
        <v>919.7924999999999</v>
      </c>
      <c r="G72" s="166">
        <v>32900</v>
      </c>
      <c r="H72" s="166">
        <v>33000</v>
      </c>
      <c r="I72" s="167">
        <f>(((+G72+H72)/2)*0.05)+$S$20</f>
        <v>1219.7925</v>
      </c>
    </row>
    <row r="73" spans="1:9" ht="9.9" customHeight="1" x14ac:dyDescent="0.25"/>
    <row r="74" spans="1:9" ht="9.9" customHeight="1" x14ac:dyDescent="0.25"/>
    <row r="75" spans="1:9" ht="9.9" customHeight="1" x14ac:dyDescent="0.25"/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77"/>
  <sheetViews>
    <sheetView topLeftCell="A22" zoomScaleNormal="100" workbookViewId="0">
      <selection activeCell="I73" sqref="I73"/>
    </sheetView>
  </sheetViews>
  <sheetFormatPr defaultRowHeight="13.2" x14ac:dyDescent="0.25"/>
  <sheetData>
    <row r="1" spans="1:19" ht="9.9" customHeight="1" x14ac:dyDescent="0.25">
      <c r="A1" s="8" t="s">
        <v>6</v>
      </c>
      <c r="B1" s="15"/>
      <c r="C1" s="16"/>
      <c r="D1" s="10" t="s">
        <v>6</v>
      </c>
      <c r="E1" s="15"/>
      <c r="F1" s="17"/>
      <c r="G1" s="10" t="s">
        <v>6</v>
      </c>
      <c r="H1" s="15"/>
      <c r="I1" s="17"/>
    </row>
    <row r="2" spans="1:19" ht="9.9" customHeight="1" thickBot="1" x14ac:dyDescent="0.3">
      <c r="A2" s="9" t="s">
        <v>7</v>
      </c>
      <c r="B2" s="18"/>
      <c r="C2" s="19"/>
      <c r="D2" s="11" t="s">
        <v>7</v>
      </c>
      <c r="E2" s="18"/>
      <c r="F2" s="4"/>
      <c r="G2" s="11" t="s">
        <v>7</v>
      </c>
      <c r="H2" s="18"/>
      <c r="I2" s="4"/>
    </row>
    <row r="3" spans="1:19" ht="9.9" customHeight="1" thickTop="1" x14ac:dyDescent="0.25">
      <c r="A3" s="20"/>
      <c r="B3" s="21"/>
      <c r="C3" s="4"/>
      <c r="D3" s="20"/>
      <c r="E3" s="21"/>
      <c r="F3" s="4"/>
      <c r="G3" s="20"/>
      <c r="H3" s="21"/>
      <c r="I3" s="4"/>
      <c r="K3" s="91"/>
      <c r="L3" s="92"/>
      <c r="M3" s="92"/>
      <c r="N3" s="92"/>
      <c r="O3" s="92"/>
      <c r="P3" s="92"/>
      <c r="Q3" s="92"/>
      <c r="R3" s="92"/>
      <c r="S3" s="93"/>
    </row>
    <row r="4" spans="1:19" ht="9.9" customHeight="1" x14ac:dyDescent="0.25">
      <c r="A4" s="12" t="s">
        <v>0</v>
      </c>
      <c r="B4" s="13" t="s">
        <v>2</v>
      </c>
      <c r="C4" s="14" t="s">
        <v>4</v>
      </c>
      <c r="D4" s="12" t="s">
        <v>0</v>
      </c>
      <c r="E4" s="13" t="s">
        <v>2</v>
      </c>
      <c r="F4" s="14" t="s">
        <v>4</v>
      </c>
      <c r="G4" s="12" t="s">
        <v>0</v>
      </c>
      <c r="H4" s="13" t="s">
        <v>2</v>
      </c>
      <c r="I4" s="14" t="s">
        <v>4</v>
      </c>
      <c r="K4" s="100" t="s">
        <v>26</v>
      </c>
      <c r="L4" s="79"/>
      <c r="M4" s="79"/>
      <c r="N4" s="79"/>
      <c r="O4" s="79"/>
      <c r="P4" s="79"/>
      <c r="Q4" s="79"/>
      <c r="R4" s="79"/>
      <c r="S4" s="80"/>
    </row>
    <row r="5" spans="1:19" ht="9.9" customHeight="1" x14ac:dyDescent="0.25">
      <c r="A5" s="12" t="s">
        <v>1</v>
      </c>
      <c r="B5" s="13" t="s">
        <v>3</v>
      </c>
      <c r="C5" s="14" t="s">
        <v>5</v>
      </c>
      <c r="D5" s="12" t="s">
        <v>1</v>
      </c>
      <c r="E5" s="13" t="s">
        <v>3</v>
      </c>
      <c r="F5" s="14" t="s">
        <v>5</v>
      </c>
      <c r="G5" s="12" t="s">
        <v>1</v>
      </c>
      <c r="H5" s="13" t="s">
        <v>3</v>
      </c>
      <c r="I5" s="14" t="s">
        <v>5</v>
      </c>
      <c r="K5" s="94" t="s">
        <v>8</v>
      </c>
      <c r="L5" s="95" t="s">
        <v>9</v>
      </c>
      <c r="M5" s="96" t="s">
        <v>11</v>
      </c>
      <c r="N5" s="97" t="s">
        <v>10</v>
      </c>
      <c r="O5" s="98"/>
      <c r="P5" s="98"/>
      <c r="Q5" s="98"/>
      <c r="R5" s="98"/>
      <c r="S5" s="99"/>
    </row>
    <row r="6" spans="1:19" ht="9.9" customHeight="1" x14ac:dyDescent="0.25">
      <c r="A6" s="3"/>
      <c r="B6" s="18"/>
      <c r="C6" s="4"/>
      <c r="D6" s="3"/>
      <c r="E6" s="18"/>
      <c r="F6" s="4"/>
      <c r="G6" s="3"/>
      <c r="H6" s="18"/>
      <c r="I6" s="4"/>
      <c r="K6" s="67">
        <v>0</v>
      </c>
      <c r="L6" s="68">
        <v>4699</v>
      </c>
      <c r="M6" s="75">
        <v>0</v>
      </c>
      <c r="N6" s="44"/>
      <c r="O6" s="39"/>
      <c r="P6" s="39"/>
      <c r="Q6" s="39"/>
      <c r="R6" s="55"/>
      <c r="S6" s="76"/>
    </row>
    <row r="7" spans="1:19" ht="9.9" customHeight="1" x14ac:dyDescent="0.25">
      <c r="A7" s="27"/>
      <c r="B7" s="28"/>
      <c r="C7" s="29"/>
      <c r="D7" s="30"/>
      <c r="E7" s="31"/>
      <c r="F7" s="29"/>
      <c r="G7" s="5"/>
      <c r="H7" s="6"/>
      <c r="I7" s="7"/>
      <c r="K7" s="67">
        <v>4700</v>
      </c>
      <c r="L7" s="68">
        <v>9199</v>
      </c>
      <c r="M7" s="75">
        <v>0.02</v>
      </c>
      <c r="N7" s="45">
        <v>-93.98</v>
      </c>
      <c r="O7" s="39"/>
      <c r="P7" s="39"/>
      <c r="Q7" s="39"/>
      <c r="R7" s="38"/>
      <c r="S7" s="112">
        <v>-93.98</v>
      </c>
    </row>
    <row r="8" spans="1:19" ht="9.9" customHeight="1" x14ac:dyDescent="0.25">
      <c r="A8" s="24">
        <v>33000</v>
      </c>
      <c r="B8" s="25">
        <v>33100</v>
      </c>
      <c r="C8" s="106">
        <f t="shared" ref="C8:C17" si="0">(((+A8+B8)/2)*0.05)+$S$20</f>
        <v>1224.7925</v>
      </c>
      <c r="D8" s="25">
        <v>39000</v>
      </c>
      <c r="E8" s="25">
        <v>39100</v>
      </c>
      <c r="F8" s="26">
        <f>(((+D8+E8)/2)*0.059)+$S$21</f>
        <v>1529.7514999999999</v>
      </c>
      <c r="G8" s="24">
        <v>45000</v>
      </c>
      <c r="H8" s="25">
        <v>45100</v>
      </c>
      <c r="I8" s="26">
        <f t="shared" ref="I8:I71" si="1">(((+G8+H8)/2)*0.059)+$S$21</f>
        <v>1883.7514999999999</v>
      </c>
      <c r="K8" s="67">
        <v>9200</v>
      </c>
      <c r="L8" s="68">
        <v>13899</v>
      </c>
      <c r="M8" s="75">
        <v>0.03</v>
      </c>
      <c r="N8" s="45">
        <v>-93.98</v>
      </c>
      <c r="O8" s="40">
        <v>-91.989999999999981</v>
      </c>
      <c r="P8" s="2"/>
      <c r="Q8" s="39"/>
      <c r="R8" s="38"/>
      <c r="S8" s="112">
        <v>-185.96999999999997</v>
      </c>
    </row>
    <row r="9" spans="1:19" ht="9.9" customHeight="1" x14ac:dyDescent="0.25">
      <c r="A9" s="24">
        <v>33100</v>
      </c>
      <c r="B9" s="25">
        <v>33200</v>
      </c>
      <c r="C9" s="107">
        <f t="shared" si="0"/>
        <v>1229.7925</v>
      </c>
      <c r="D9" s="25">
        <v>39100</v>
      </c>
      <c r="E9" s="25">
        <v>39200</v>
      </c>
      <c r="F9" s="26">
        <f t="shared" ref="F9:F72" si="2">(((+D9+E9)/2)*0.059)+$S$21</f>
        <v>1535.6514999999999</v>
      </c>
      <c r="G9" s="24">
        <v>45100</v>
      </c>
      <c r="H9" s="25">
        <v>45200</v>
      </c>
      <c r="I9" s="26">
        <f t="shared" si="1"/>
        <v>1889.6514999999999</v>
      </c>
      <c r="K9" s="67">
        <v>13900</v>
      </c>
      <c r="L9" s="68">
        <v>22899</v>
      </c>
      <c r="M9" s="75">
        <v>3.4000000000000002E-2</v>
      </c>
      <c r="N9" s="45">
        <v>-93.98</v>
      </c>
      <c r="O9" s="40">
        <v>-91.989999999999981</v>
      </c>
      <c r="P9" s="40">
        <v>-55.596000000000046</v>
      </c>
      <c r="Q9" s="39"/>
      <c r="R9" s="38"/>
      <c r="S9" s="112">
        <v>-241.56600000000003</v>
      </c>
    </row>
    <row r="10" spans="1:19" ht="9.9" customHeight="1" thickBot="1" x14ac:dyDescent="0.3">
      <c r="A10" s="24">
        <v>33200</v>
      </c>
      <c r="B10" s="25">
        <v>33300</v>
      </c>
      <c r="C10" s="107">
        <f t="shared" si="0"/>
        <v>1234.7925</v>
      </c>
      <c r="D10" s="25">
        <v>39200</v>
      </c>
      <c r="E10" s="25">
        <v>39300</v>
      </c>
      <c r="F10" s="26">
        <f t="shared" si="2"/>
        <v>1541.5515</v>
      </c>
      <c r="G10" s="24">
        <v>45200</v>
      </c>
      <c r="H10" s="25">
        <v>45300</v>
      </c>
      <c r="I10" s="26">
        <f t="shared" si="1"/>
        <v>1895.5515</v>
      </c>
      <c r="K10" s="41" t="s">
        <v>29</v>
      </c>
      <c r="L10" s="42"/>
      <c r="M10" s="42"/>
      <c r="N10" s="42"/>
      <c r="O10" s="42"/>
      <c r="P10" s="42"/>
      <c r="Q10" s="42"/>
      <c r="R10" s="42"/>
      <c r="S10" s="54"/>
    </row>
    <row r="11" spans="1:19" ht="9.9" customHeight="1" thickTop="1" x14ac:dyDescent="0.25">
      <c r="A11" s="24">
        <v>33300</v>
      </c>
      <c r="B11" s="25">
        <v>33400</v>
      </c>
      <c r="C11" s="107">
        <f t="shared" si="0"/>
        <v>1239.7925</v>
      </c>
      <c r="D11" s="25">
        <v>39300</v>
      </c>
      <c r="E11" s="25">
        <v>39400</v>
      </c>
      <c r="F11" s="26">
        <f t="shared" si="2"/>
        <v>1547.4515000000001</v>
      </c>
      <c r="G11" s="24">
        <v>45300</v>
      </c>
      <c r="H11" s="25">
        <v>45400</v>
      </c>
      <c r="I11" s="26">
        <f t="shared" si="1"/>
        <v>1901.4514999999997</v>
      </c>
    </row>
    <row r="12" spans="1:19" ht="9.9" customHeight="1" thickBot="1" x14ac:dyDescent="0.3">
      <c r="A12" s="24">
        <v>33400</v>
      </c>
      <c r="B12" s="25">
        <v>33500</v>
      </c>
      <c r="C12" s="107">
        <f t="shared" si="0"/>
        <v>1244.7925</v>
      </c>
      <c r="D12" s="25">
        <v>39400</v>
      </c>
      <c r="E12" s="25">
        <v>39500</v>
      </c>
      <c r="F12" s="26">
        <f t="shared" si="2"/>
        <v>1553.3514999999998</v>
      </c>
      <c r="G12" s="24">
        <v>45400</v>
      </c>
      <c r="H12" s="25">
        <v>45500</v>
      </c>
      <c r="I12" s="26">
        <f t="shared" si="1"/>
        <v>1907.3514999999998</v>
      </c>
    </row>
    <row r="13" spans="1:19" ht="9.9" customHeight="1" thickTop="1" x14ac:dyDescent="0.25">
      <c r="A13" s="24">
        <v>33500</v>
      </c>
      <c r="B13" s="25">
        <v>33600</v>
      </c>
      <c r="C13" s="107">
        <f t="shared" si="0"/>
        <v>1249.7925</v>
      </c>
      <c r="D13" s="25">
        <v>39500</v>
      </c>
      <c r="E13" s="25">
        <v>39600</v>
      </c>
      <c r="F13" s="26">
        <f t="shared" si="2"/>
        <v>1559.2514999999999</v>
      </c>
      <c r="G13" s="24">
        <v>45500</v>
      </c>
      <c r="H13" s="25">
        <v>45600</v>
      </c>
      <c r="I13" s="26">
        <f t="shared" si="1"/>
        <v>1913.2514999999999</v>
      </c>
      <c r="K13" s="82"/>
      <c r="L13" s="83"/>
      <c r="M13" s="83"/>
      <c r="N13" s="83"/>
      <c r="O13" s="83"/>
      <c r="P13" s="83"/>
      <c r="Q13" s="83"/>
      <c r="R13" s="83"/>
      <c r="S13" s="84"/>
    </row>
    <row r="14" spans="1:19" ht="9.9" customHeight="1" x14ac:dyDescent="0.25">
      <c r="A14" s="24">
        <v>33600</v>
      </c>
      <c r="B14" s="25">
        <v>33700</v>
      </c>
      <c r="C14" s="107">
        <f t="shared" si="0"/>
        <v>1254.7925</v>
      </c>
      <c r="D14" s="25">
        <v>39600</v>
      </c>
      <c r="E14" s="25">
        <v>39700</v>
      </c>
      <c r="F14" s="26">
        <f t="shared" si="2"/>
        <v>1565.1514999999999</v>
      </c>
      <c r="G14" s="24">
        <v>45600</v>
      </c>
      <c r="H14" s="25">
        <v>45700</v>
      </c>
      <c r="I14" s="26">
        <f t="shared" si="1"/>
        <v>1919.1514999999999</v>
      </c>
      <c r="K14" s="101" t="s">
        <v>30</v>
      </c>
      <c r="L14" s="77"/>
      <c r="M14" s="77"/>
      <c r="N14" s="77"/>
      <c r="O14" s="77"/>
      <c r="P14" s="77"/>
      <c r="Q14" s="77"/>
      <c r="R14" s="77"/>
      <c r="S14" s="78"/>
    </row>
    <row r="15" spans="1:19" ht="9.9" customHeight="1" x14ac:dyDescent="0.25">
      <c r="A15" s="24">
        <v>33700</v>
      </c>
      <c r="B15" s="25">
        <v>33800</v>
      </c>
      <c r="C15" s="107">
        <f t="shared" si="0"/>
        <v>1259.7925</v>
      </c>
      <c r="D15" s="25">
        <v>39700</v>
      </c>
      <c r="E15" s="25">
        <v>39800</v>
      </c>
      <c r="F15" s="26">
        <f t="shared" si="2"/>
        <v>1571.0515</v>
      </c>
      <c r="G15" s="24">
        <v>45700</v>
      </c>
      <c r="H15" s="25">
        <v>45800</v>
      </c>
      <c r="I15" s="26">
        <f t="shared" si="1"/>
        <v>1925.0515</v>
      </c>
      <c r="K15" s="85" t="s">
        <v>8</v>
      </c>
      <c r="L15" s="86" t="s">
        <v>9</v>
      </c>
      <c r="M15" s="87" t="s">
        <v>11</v>
      </c>
      <c r="N15" s="88" t="s">
        <v>10</v>
      </c>
      <c r="O15" s="89"/>
      <c r="P15" s="89"/>
      <c r="Q15" s="89"/>
      <c r="R15" s="89"/>
      <c r="S15" s="90"/>
    </row>
    <row r="16" spans="1:19" ht="9.9" customHeight="1" x14ac:dyDescent="0.25">
      <c r="A16" s="24">
        <v>33800</v>
      </c>
      <c r="B16" s="25">
        <v>33900</v>
      </c>
      <c r="C16" s="107">
        <f t="shared" si="0"/>
        <v>1264.7925</v>
      </c>
      <c r="D16" s="25">
        <v>39800</v>
      </c>
      <c r="E16" s="25">
        <v>39900</v>
      </c>
      <c r="F16" s="26">
        <f t="shared" si="2"/>
        <v>1576.9515000000001</v>
      </c>
      <c r="G16" s="24">
        <v>45800</v>
      </c>
      <c r="H16" s="25">
        <v>45900</v>
      </c>
      <c r="I16" s="26">
        <f t="shared" si="1"/>
        <v>1930.9514999999997</v>
      </c>
      <c r="K16" s="67">
        <v>0</v>
      </c>
      <c r="L16" s="68">
        <v>4699</v>
      </c>
      <c r="M16" s="170">
        <v>7.4999999999999997E-3</v>
      </c>
      <c r="N16" s="44"/>
      <c r="O16" s="39"/>
      <c r="P16" s="39"/>
      <c r="Q16" s="39"/>
      <c r="R16" s="55"/>
      <c r="S16" s="76"/>
    </row>
    <row r="17" spans="1:19" ht="9.9" customHeight="1" x14ac:dyDescent="0.25">
      <c r="A17" s="24">
        <v>33900</v>
      </c>
      <c r="B17" s="25">
        <v>34000</v>
      </c>
      <c r="C17" s="107">
        <f t="shared" si="0"/>
        <v>1269.7925</v>
      </c>
      <c r="D17" s="25">
        <v>39900</v>
      </c>
      <c r="E17" s="25">
        <v>40000</v>
      </c>
      <c r="F17" s="26">
        <f t="shared" si="2"/>
        <v>1582.8514999999998</v>
      </c>
      <c r="G17" s="36">
        <v>45900</v>
      </c>
      <c r="H17" s="37">
        <v>46000</v>
      </c>
      <c r="I17" s="26">
        <f t="shared" si="1"/>
        <v>1936.8514999999998</v>
      </c>
      <c r="K17" s="67">
        <v>4700</v>
      </c>
      <c r="L17" s="68">
        <v>9199</v>
      </c>
      <c r="M17" s="75">
        <v>2.5000000000000001E-2</v>
      </c>
      <c r="N17" s="45">
        <v>-82.232500000000002</v>
      </c>
      <c r="O17" s="39"/>
      <c r="P17" s="39"/>
      <c r="Q17" s="39"/>
      <c r="R17" s="38"/>
      <c r="S17" s="112">
        <v>-82.232500000000002</v>
      </c>
    </row>
    <row r="18" spans="1:19" ht="9.9" customHeight="1" x14ac:dyDescent="0.25">
      <c r="A18" s="30"/>
      <c r="B18" s="31"/>
      <c r="C18" s="108"/>
      <c r="D18" s="6"/>
      <c r="E18" s="6"/>
      <c r="F18" s="29"/>
      <c r="G18" s="34"/>
      <c r="H18" s="35"/>
      <c r="I18" s="29"/>
      <c r="K18" s="67">
        <v>9200</v>
      </c>
      <c r="L18" s="68">
        <v>13899</v>
      </c>
      <c r="M18" s="75">
        <v>3.5000000000000003E-2</v>
      </c>
      <c r="N18" s="45">
        <v>-82.232500000000002</v>
      </c>
      <c r="O18" s="40">
        <v>-91.990000000000023</v>
      </c>
      <c r="P18" s="2"/>
      <c r="Q18" s="39"/>
      <c r="R18" s="38"/>
      <c r="S18" s="112">
        <v>-174.22250000000003</v>
      </c>
    </row>
    <row r="19" spans="1:19" ht="9.9" customHeight="1" x14ac:dyDescent="0.25">
      <c r="A19" s="24">
        <v>34000</v>
      </c>
      <c r="B19" s="25">
        <v>34100</v>
      </c>
      <c r="C19" s="107">
        <f t="shared" ref="C19:C28" si="3">(((+A19+B19)/2)*0.05)+$S$20</f>
        <v>1274.7925</v>
      </c>
      <c r="D19" s="25">
        <v>40000</v>
      </c>
      <c r="E19" s="25">
        <v>40100</v>
      </c>
      <c r="F19" s="26">
        <f t="shared" si="2"/>
        <v>1588.7514999999999</v>
      </c>
      <c r="G19" s="24">
        <v>46000</v>
      </c>
      <c r="H19" s="25">
        <v>46100</v>
      </c>
      <c r="I19" s="26">
        <f t="shared" si="1"/>
        <v>1942.7514999999999</v>
      </c>
      <c r="K19" s="67">
        <v>13900</v>
      </c>
      <c r="L19" s="68">
        <v>22899</v>
      </c>
      <c r="M19" s="75">
        <v>4.4999999999999998E-2</v>
      </c>
      <c r="N19" s="45">
        <v>-82.232500000000002</v>
      </c>
      <c r="O19" s="40">
        <v>-91.990000000000023</v>
      </c>
      <c r="P19" s="40">
        <v>-138.98999999999992</v>
      </c>
      <c r="Q19" s="39"/>
      <c r="R19" s="38"/>
      <c r="S19" s="112">
        <v>-313.21249999999998</v>
      </c>
    </row>
    <row r="20" spans="1:19" ht="9.9" customHeight="1" x14ac:dyDescent="0.25">
      <c r="A20" s="24">
        <v>34100</v>
      </c>
      <c r="B20" s="25">
        <v>34200</v>
      </c>
      <c r="C20" s="107">
        <f t="shared" si="3"/>
        <v>1279.7925</v>
      </c>
      <c r="D20" s="25">
        <v>40100</v>
      </c>
      <c r="E20" s="25">
        <v>40200</v>
      </c>
      <c r="F20" s="26">
        <f t="shared" si="2"/>
        <v>1594.6514999999999</v>
      </c>
      <c r="G20" s="24">
        <v>46100</v>
      </c>
      <c r="H20" s="25">
        <v>46200</v>
      </c>
      <c r="I20" s="26">
        <f t="shared" si="1"/>
        <v>1948.6514999999999</v>
      </c>
      <c r="K20" s="67">
        <v>22900</v>
      </c>
      <c r="L20" s="68">
        <v>38499</v>
      </c>
      <c r="M20" s="75">
        <v>0.05</v>
      </c>
      <c r="N20" s="45">
        <v>-82.232500000000002</v>
      </c>
      <c r="O20" s="40">
        <v>-91.990000000000023</v>
      </c>
      <c r="P20" s="40">
        <v>-138.98999999999992</v>
      </c>
      <c r="Q20" s="40">
        <v>-114.4950000000001</v>
      </c>
      <c r="R20" s="38"/>
      <c r="S20" s="112">
        <v>-427.7075000000001</v>
      </c>
    </row>
    <row r="21" spans="1:19" ht="9.9" customHeight="1" x14ac:dyDescent="0.25">
      <c r="A21" s="24">
        <v>34200</v>
      </c>
      <c r="B21" s="25">
        <v>34300</v>
      </c>
      <c r="C21" s="107">
        <f t="shared" si="3"/>
        <v>1284.7925</v>
      </c>
      <c r="D21" s="25">
        <v>40200</v>
      </c>
      <c r="E21" s="25">
        <v>40300</v>
      </c>
      <c r="F21" s="26">
        <f t="shared" si="2"/>
        <v>1600.5515</v>
      </c>
      <c r="G21" s="24">
        <v>46200</v>
      </c>
      <c r="H21" s="25">
        <v>46300</v>
      </c>
      <c r="I21" s="26">
        <f t="shared" si="1"/>
        <v>1954.5515</v>
      </c>
      <c r="K21" s="67">
        <v>38500</v>
      </c>
      <c r="L21" s="68">
        <v>82000</v>
      </c>
      <c r="M21" s="75">
        <v>5.8999999999999997E-2</v>
      </c>
      <c r="N21" s="45">
        <v>-82.232500000000002</v>
      </c>
      <c r="O21" s="40">
        <v>-91.990000000000023</v>
      </c>
      <c r="P21" s="40">
        <v>-138.98999999999992</v>
      </c>
      <c r="Q21" s="40">
        <v>-114.4950000000001</v>
      </c>
      <c r="R21" s="43">
        <v>-346.49099999999976</v>
      </c>
      <c r="S21" s="112">
        <v>-774.19849999999985</v>
      </c>
    </row>
    <row r="22" spans="1:19" ht="9.9" customHeight="1" thickBot="1" x14ac:dyDescent="0.3">
      <c r="A22" s="24">
        <v>34300</v>
      </c>
      <c r="B22" s="25">
        <v>34400</v>
      </c>
      <c r="C22" s="107">
        <f t="shared" si="3"/>
        <v>1289.7925</v>
      </c>
      <c r="D22" s="25">
        <v>40300</v>
      </c>
      <c r="E22" s="25">
        <v>40400</v>
      </c>
      <c r="F22" s="26">
        <f t="shared" si="2"/>
        <v>1606.4515000000001</v>
      </c>
      <c r="G22" s="24">
        <v>46300</v>
      </c>
      <c r="H22" s="25">
        <v>46400</v>
      </c>
      <c r="I22" s="26">
        <f t="shared" si="1"/>
        <v>1960.4514999999997</v>
      </c>
      <c r="K22" s="41" t="s">
        <v>29</v>
      </c>
      <c r="L22" s="42"/>
      <c r="M22" s="42"/>
      <c r="N22" s="42"/>
      <c r="O22" s="42"/>
      <c r="P22" s="42"/>
      <c r="Q22" s="42"/>
      <c r="R22" s="42"/>
      <c r="S22" s="54"/>
    </row>
    <row r="23" spans="1:19" ht="9.9" customHeight="1" thickTop="1" x14ac:dyDescent="0.25">
      <c r="A23" s="24">
        <v>34400</v>
      </c>
      <c r="B23" s="25">
        <v>34500</v>
      </c>
      <c r="C23" s="107">
        <f>(((+A23+B23)/2)*0.05)+$S$20</f>
        <v>1294.7925</v>
      </c>
      <c r="D23" s="25">
        <v>40400</v>
      </c>
      <c r="E23" s="25">
        <v>40500</v>
      </c>
      <c r="F23" s="26">
        <f t="shared" si="2"/>
        <v>1612.3514999999998</v>
      </c>
      <c r="G23" s="24">
        <v>46400</v>
      </c>
      <c r="H23" s="25">
        <v>46500</v>
      </c>
      <c r="I23" s="26">
        <f t="shared" si="1"/>
        <v>1966.3514999999998</v>
      </c>
    </row>
    <row r="24" spans="1:19" ht="9.9" customHeight="1" thickBot="1" x14ac:dyDescent="0.3">
      <c r="A24" s="24">
        <v>34500</v>
      </c>
      <c r="B24" s="25">
        <v>34600</v>
      </c>
      <c r="C24" s="107">
        <f t="shared" si="3"/>
        <v>1299.7925</v>
      </c>
      <c r="D24" s="25">
        <v>40500</v>
      </c>
      <c r="E24" s="25">
        <v>40600</v>
      </c>
      <c r="F24" s="26">
        <f t="shared" si="2"/>
        <v>1618.2514999999999</v>
      </c>
      <c r="G24" s="24">
        <v>46500</v>
      </c>
      <c r="H24" s="25">
        <v>46600</v>
      </c>
      <c r="I24" s="26">
        <f t="shared" si="1"/>
        <v>1972.2514999999999</v>
      </c>
    </row>
    <row r="25" spans="1:19" ht="9.9" customHeight="1" thickTop="1" x14ac:dyDescent="0.25">
      <c r="A25" s="24">
        <v>34600</v>
      </c>
      <c r="B25" s="25">
        <v>34700</v>
      </c>
      <c r="C25" s="107">
        <f t="shared" si="3"/>
        <v>1304.7925</v>
      </c>
      <c r="D25" s="25">
        <v>40600</v>
      </c>
      <c r="E25" s="25">
        <v>40700</v>
      </c>
      <c r="F25" s="26">
        <f t="shared" si="2"/>
        <v>1624.1514999999999</v>
      </c>
      <c r="G25" s="24">
        <v>46600</v>
      </c>
      <c r="H25" s="25">
        <v>46700</v>
      </c>
      <c r="I25" s="26">
        <f t="shared" si="1"/>
        <v>1978.1514999999999</v>
      </c>
      <c r="K25" s="82"/>
      <c r="L25" s="83"/>
      <c r="M25" s="83"/>
      <c r="N25" s="83"/>
      <c r="O25" s="83"/>
      <c r="P25" s="83"/>
      <c r="Q25" s="83"/>
      <c r="R25" s="83"/>
      <c r="S25" s="84"/>
    </row>
    <row r="26" spans="1:19" ht="9.9" customHeight="1" x14ac:dyDescent="0.25">
      <c r="A26" s="24">
        <v>34700</v>
      </c>
      <c r="B26" s="25">
        <v>34800</v>
      </c>
      <c r="C26" s="26">
        <f t="shared" si="3"/>
        <v>1309.7925</v>
      </c>
      <c r="D26" s="25">
        <v>40700</v>
      </c>
      <c r="E26" s="25">
        <v>40800</v>
      </c>
      <c r="F26" s="26">
        <f t="shared" si="2"/>
        <v>1630.0515</v>
      </c>
      <c r="G26" s="24">
        <v>46700</v>
      </c>
      <c r="H26" s="25">
        <v>46800</v>
      </c>
      <c r="I26" s="26">
        <f t="shared" si="1"/>
        <v>1984.0515</v>
      </c>
      <c r="K26" s="101" t="s">
        <v>31</v>
      </c>
      <c r="L26" s="77"/>
      <c r="M26" s="77"/>
      <c r="N26" s="77"/>
      <c r="O26" s="77"/>
      <c r="P26" s="77"/>
      <c r="Q26" s="77"/>
      <c r="R26" s="77"/>
      <c r="S26" s="78"/>
    </row>
    <row r="27" spans="1:19" ht="9.9" customHeight="1" x14ac:dyDescent="0.25">
      <c r="A27" s="24">
        <v>34800</v>
      </c>
      <c r="B27" s="25">
        <v>34900</v>
      </c>
      <c r="C27" s="26">
        <f t="shared" si="3"/>
        <v>1314.7925</v>
      </c>
      <c r="D27" s="25">
        <v>40800</v>
      </c>
      <c r="E27" s="25">
        <v>40900</v>
      </c>
      <c r="F27" s="26">
        <f t="shared" si="2"/>
        <v>1635.9515000000001</v>
      </c>
      <c r="G27" s="24">
        <v>46800</v>
      </c>
      <c r="H27" s="25">
        <v>46900</v>
      </c>
      <c r="I27" s="26">
        <f t="shared" si="1"/>
        <v>1989.9514999999997</v>
      </c>
      <c r="K27" s="85" t="s">
        <v>8</v>
      </c>
      <c r="L27" s="86" t="s">
        <v>9</v>
      </c>
      <c r="M27" s="87" t="s">
        <v>11</v>
      </c>
      <c r="N27" s="88" t="s">
        <v>10</v>
      </c>
      <c r="O27" s="89"/>
      <c r="P27" s="89"/>
      <c r="Q27" s="89"/>
      <c r="R27" s="89"/>
      <c r="S27" s="90"/>
    </row>
    <row r="28" spans="1:19" ht="9.9" customHeight="1" x14ac:dyDescent="0.25">
      <c r="A28" s="24">
        <v>34900</v>
      </c>
      <c r="B28" s="25">
        <v>35000</v>
      </c>
      <c r="C28" s="26">
        <f t="shared" si="3"/>
        <v>1319.7925</v>
      </c>
      <c r="D28" s="25">
        <v>40900</v>
      </c>
      <c r="E28" s="25">
        <v>41000</v>
      </c>
      <c r="F28" s="26">
        <f t="shared" si="2"/>
        <v>1641.8514999999998</v>
      </c>
      <c r="G28" s="24">
        <v>46900</v>
      </c>
      <c r="H28" s="25">
        <v>47000</v>
      </c>
      <c r="I28" s="26">
        <f t="shared" si="1"/>
        <v>1995.8514999999998</v>
      </c>
      <c r="K28" s="67">
        <v>0</v>
      </c>
      <c r="L28" s="68">
        <v>4200</v>
      </c>
      <c r="M28" s="75">
        <v>0.02</v>
      </c>
      <c r="N28" s="44"/>
      <c r="O28" s="39"/>
      <c r="P28" s="39"/>
      <c r="Q28" s="39"/>
      <c r="R28" s="55"/>
      <c r="S28" s="76"/>
    </row>
    <row r="29" spans="1:19" ht="9.9" customHeight="1" x14ac:dyDescent="0.25">
      <c r="A29" s="5"/>
      <c r="B29" s="6"/>
      <c r="C29" s="29"/>
      <c r="D29" s="28"/>
      <c r="E29" s="28"/>
      <c r="F29" s="29"/>
      <c r="G29" s="34"/>
      <c r="H29" s="35"/>
      <c r="I29" s="29"/>
      <c r="K29" s="67">
        <v>4201</v>
      </c>
      <c r="L29" s="68">
        <v>8300</v>
      </c>
      <c r="M29" s="75">
        <v>0.04</v>
      </c>
      <c r="N29" s="45">
        <v>-84</v>
      </c>
      <c r="O29" s="39"/>
      <c r="P29" s="39"/>
      <c r="Q29" s="39"/>
      <c r="R29" s="38"/>
      <c r="S29" s="112">
        <v>-84</v>
      </c>
    </row>
    <row r="30" spans="1:19" ht="9.9" customHeight="1" x14ac:dyDescent="0.25">
      <c r="A30" s="24">
        <v>35000</v>
      </c>
      <c r="B30" s="25">
        <v>35100</v>
      </c>
      <c r="C30" s="26">
        <f>(((+A30+B30)/2)*0.05)+$S$20</f>
        <v>1324.7925</v>
      </c>
      <c r="D30" s="25">
        <v>41000</v>
      </c>
      <c r="E30" s="25">
        <v>41100</v>
      </c>
      <c r="F30" s="26">
        <f t="shared" si="2"/>
        <v>1647.7514999999999</v>
      </c>
      <c r="G30" s="24">
        <v>47000</v>
      </c>
      <c r="H30" s="25">
        <v>47100</v>
      </c>
      <c r="I30" s="26">
        <f t="shared" si="1"/>
        <v>2001.7514999999999</v>
      </c>
      <c r="K30" s="67">
        <v>8301</v>
      </c>
      <c r="L30" s="68">
        <v>82000</v>
      </c>
      <c r="M30" s="75">
        <v>5.8999999999999997E-2</v>
      </c>
      <c r="N30" s="45">
        <v>-84</v>
      </c>
      <c r="O30" s="40">
        <v>-157.69999999999996</v>
      </c>
      <c r="P30" s="2"/>
      <c r="Q30" s="39"/>
      <c r="R30" s="38"/>
      <c r="S30" s="112">
        <v>-241.69999999999996</v>
      </c>
    </row>
    <row r="31" spans="1:19" ht="9.9" customHeight="1" x14ac:dyDescent="0.25">
      <c r="A31" s="24">
        <v>35100</v>
      </c>
      <c r="B31" s="25">
        <v>35200</v>
      </c>
      <c r="C31" s="26">
        <f t="shared" ref="C31:C60" si="4">(((+A31+B31)/2)*0.05)+$S$20</f>
        <v>1329.7925</v>
      </c>
      <c r="D31" s="25">
        <v>41100</v>
      </c>
      <c r="E31" s="25">
        <v>41200</v>
      </c>
      <c r="F31" s="26">
        <f t="shared" si="2"/>
        <v>1653.6514999999999</v>
      </c>
      <c r="G31" s="24">
        <v>47100</v>
      </c>
      <c r="H31" s="25">
        <v>47200</v>
      </c>
      <c r="I31" s="26">
        <f t="shared" si="1"/>
        <v>2007.6514999999999</v>
      </c>
      <c r="K31" s="67">
        <v>82001</v>
      </c>
      <c r="L31" s="68" t="s">
        <v>27</v>
      </c>
      <c r="M31" s="75">
        <v>6.6000000000000003E-2</v>
      </c>
      <c r="N31" s="45">
        <v>-84</v>
      </c>
      <c r="O31" s="40">
        <v>-157.69999999999996</v>
      </c>
      <c r="P31" s="40">
        <v>-574.00000000000045</v>
      </c>
      <c r="Q31" s="39"/>
      <c r="R31" s="38"/>
      <c r="S31" s="112">
        <v>-815.70000000000039</v>
      </c>
    </row>
    <row r="32" spans="1:19" ht="9.9" customHeight="1" thickBot="1" x14ac:dyDescent="0.3">
      <c r="A32" s="24">
        <v>35200</v>
      </c>
      <c r="B32" s="25">
        <v>35300</v>
      </c>
      <c r="C32" s="26">
        <f t="shared" si="4"/>
        <v>1334.7925</v>
      </c>
      <c r="D32" s="25">
        <v>41200</v>
      </c>
      <c r="E32" s="25">
        <v>41300</v>
      </c>
      <c r="F32" s="26">
        <f t="shared" si="2"/>
        <v>1659.5515</v>
      </c>
      <c r="G32" s="24">
        <v>47200</v>
      </c>
      <c r="H32" s="25">
        <v>47300</v>
      </c>
      <c r="I32" s="26">
        <f t="shared" si="1"/>
        <v>2013.5515</v>
      </c>
      <c r="K32" s="41" t="s">
        <v>29</v>
      </c>
      <c r="L32" s="42"/>
      <c r="M32" s="42"/>
      <c r="N32" s="42"/>
      <c r="O32" s="42"/>
      <c r="P32" s="42"/>
      <c r="Q32" s="42"/>
      <c r="R32" s="42"/>
      <c r="S32" s="54"/>
    </row>
    <row r="33" spans="1:9" ht="9.9" customHeight="1" thickTop="1" x14ac:dyDescent="0.25">
      <c r="A33" s="24">
        <v>35300</v>
      </c>
      <c r="B33" s="25">
        <v>35400</v>
      </c>
      <c r="C33" s="26">
        <f t="shared" si="4"/>
        <v>1339.7925</v>
      </c>
      <c r="D33" s="25">
        <v>41300</v>
      </c>
      <c r="E33" s="25">
        <v>41400</v>
      </c>
      <c r="F33" s="26">
        <f t="shared" si="2"/>
        <v>1665.4515000000001</v>
      </c>
      <c r="G33" s="24">
        <v>47300</v>
      </c>
      <c r="H33" s="25">
        <v>47400</v>
      </c>
      <c r="I33" s="26">
        <f t="shared" si="1"/>
        <v>2019.4514999999997</v>
      </c>
    </row>
    <row r="34" spans="1:9" ht="9.9" customHeight="1" x14ac:dyDescent="0.25">
      <c r="A34" s="24">
        <v>35400</v>
      </c>
      <c r="B34" s="25">
        <v>35500</v>
      </c>
      <c r="C34" s="26">
        <f t="shared" si="4"/>
        <v>1344.7925</v>
      </c>
      <c r="D34" s="25">
        <v>41400</v>
      </c>
      <c r="E34" s="25">
        <v>41500</v>
      </c>
      <c r="F34" s="26">
        <f t="shared" si="2"/>
        <v>1671.3514999999998</v>
      </c>
      <c r="G34" s="24">
        <v>47400</v>
      </c>
      <c r="H34" s="25">
        <v>47500</v>
      </c>
      <c r="I34" s="26">
        <f t="shared" si="1"/>
        <v>2025.3514999999998</v>
      </c>
    </row>
    <row r="35" spans="1:9" ht="9.9" customHeight="1" x14ac:dyDescent="0.25">
      <c r="A35" s="24">
        <v>35500</v>
      </c>
      <c r="B35" s="25">
        <v>35600</v>
      </c>
      <c r="C35" s="26">
        <f t="shared" si="4"/>
        <v>1349.7925</v>
      </c>
      <c r="D35" s="25">
        <v>41500</v>
      </c>
      <c r="E35" s="25">
        <v>41600</v>
      </c>
      <c r="F35" s="26">
        <f t="shared" si="2"/>
        <v>1677.2514999999999</v>
      </c>
      <c r="G35" s="24">
        <v>47500</v>
      </c>
      <c r="H35" s="25">
        <v>47600</v>
      </c>
      <c r="I35" s="26">
        <f t="shared" si="1"/>
        <v>2031.2514999999999</v>
      </c>
    </row>
    <row r="36" spans="1:9" ht="9.9" customHeight="1" x14ac:dyDescent="0.25">
      <c r="A36" s="24">
        <v>35600</v>
      </c>
      <c r="B36" s="25">
        <v>35700</v>
      </c>
      <c r="C36" s="26">
        <f t="shared" si="4"/>
        <v>1354.7925</v>
      </c>
      <c r="D36" s="25">
        <v>41600</v>
      </c>
      <c r="E36" s="25">
        <v>41700</v>
      </c>
      <c r="F36" s="26">
        <f t="shared" si="2"/>
        <v>1683.1514999999999</v>
      </c>
      <c r="G36" s="24">
        <v>47600</v>
      </c>
      <c r="H36" s="25">
        <v>47700</v>
      </c>
      <c r="I36" s="26">
        <f t="shared" si="1"/>
        <v>2037.1514999999999</v>
      </c>
    </row>
    <row r="37" spans="1:9" ht="9.9" customHeight="1" x14ac:dyDescent="0.25">
      <c r="A37" s="24">
        <v>35700</v>
      </c>
      <c r="B37" s="25">
        <v>35800</v>
      </c>
      <c r="C37" s="26">
        <f t="shared" si="4"/>
        <v>1359.7925</v>
      </c>
      <c r="D37" s="25">
        <v>41700</v>
      </c>
      <c r="E37" s="25">
        <v>41800</v>
      </c>
      <c r="F37" s="26">
        <f t="shared" si="2"/>
        <v>1689.0515</v>
      </c>
      <c r="G37" s="24">
        <v>47700</v>
      </c>
      <c r="H37" s="25">
        <v>47800</v>
      </c>
      <c r="I37" s="26">
        <f t="shared" si="1"/>
        <v>2043.0515</v>
      </c>
    </row>
    <row r="38" spans="1:9" ht="9.9" customHeight="1" x14ac:dyDescent="0.25">
      <c r="A38" s="24">
        <v>35800</v>
      </c>
      <c r="B38" s="25">
        <v>35900</v>
      </c>
      <c r="C38" s="26">
        <f t="shared" si="4"/>
        <v>1364.7925</v>
      </c>
      <c r="D38" s="25">
        <v>41800</v>
      </c>
      <c r="E38" s="25">
        <v>41900</v>
      </c>
      <c r="F38" s="26">
        <f t="shared" si="2"/>
        <v>1694.9515000000001</v>
      </c>
      <c r="G38" s="24">
        <v>47800</v>
      </c>
      <c r="H38" s="25">
        <v>47900</v>
      </c>
      <c r="I38" s="26">
        <f t="shared" si="1"/>
        <v>2048.9514999999997</v>
      </c>
    </row>
    <row r="39" spans="1:9" ht="9.9" customHeight="1" x14ac:dyDescent="0.25">
      <c r="A39" s="24">
        <v>35900</v>
      </c>
      <c r="B39" s="25">
        <v>36000</v>
      </c>
      <c r="C39" s="26">
        <f t="shared" si="4"/>
        <v>1369.7925</v>
      </c>
      <c r="D39" s="25">
        <v>41900</v>
      </c>
      <c r="E39" s="25">
        <v>42000</v>
      </c>
      <c r="F39" s="26">
        <f t="shared" si="2"/>
        <v>1700.8514999999998</v>
      </c>
      <c r="G39" s="24">
        <v>47900</v>
      </c>
      <c r="H39" s="25">
        <v>48000</v>
      </c>
      <c r="I39" s="26">
        <f t="shared" si="1"/>
        <v>2054.8514999999998</v>
      </c>
    </row>
    <row r="40" spans="1:9" ht="9.9" customHeight="1" x14ac:dyDescent="0.25">
      <c r="A40" s="27"/>
      <c r="B40" s="28"/>
      <c r="C40" s="29"/>
      <c r="D40" s="28"/>
      <c r="E40" s="28"/>
      <c r="F40" s="29"/>
      <c r="G40" s="34"/>
      <c r="H40" s="35"/>
      <c r="I40" s="29"/>
    </row>
    <row r="41" spans="1:9" ht="9.9" customHeight="1" x14ac:dyDescent="0.25">
      <c r="A41" s="24">
        <v>36000</v>
      </c>
      <c r="B41" s="25">
        <v>36100</v>
      </c>
      <c r="C41" s="26">
        <f t="shared" si="4"/>
        <v>1374.7925</v>
      </c>
      <c r="D41" s="25">
        <v>42000</v>
      </c>
      <c r="E41" s="25">
        <v>42100</v>
      </c>
      <c r="F41" s="26">
        <f t="shared" si="2"/>
        <v>1706.7514999999999</v>
      </c>
      <c r="G41" s="24">
        <v>48000</v>
      </c>
      <c r="H41" s="25">
        <v>48100</v>
      </c>
      <c r="I41" s="26">
        <f t="shared" si="1"/>
        <v>2060.7514999999999</v>
      </c>
    </row>
    <row r="42" spans="1:9" ht="9.9" customHeight="1" x14ac:dyDescent="0.25">
      <c r="A42" s="24">
        <v>36100</v>
      </c>
      <c r="B42" s="25">
        <v>36200</v>
      </c>
      <c r="C42" s="26">
        <f t="shared" si="4"/>
        <v>1379.7925</v>
      </c>
      <c r="D42" s="25">
        <v>42100</v>
      </c>
      <c r="E42" s="25">
        <v>42200</v>
      </c>
      <c r="F42" s="26">
        <f t="shared" si="2"/>
        <v>1712.6514999999999</v>
      </c>
      <c r="G42" s="24">
        <v>48100</v>
      </c>
      <c r="H42" s="25">
        <v>48200</v>
      </c>
      <c r="I42" s="26">
        <f t="shared" si="1"/>
        <v>2066.6514999999999</v>
      </c>
    </row>
    <row r="43" spans="1:9" ht="9.9" customHeight="1" x14ac:dyDescent="0.25">
      <c r="A43" s="24">
        <v>36200</v>
      </c>
      <c r="B43" s="25">
        <v>36300</v>
      </c>
      <c r="C43" s="26">
        <f t="shared" si="4"/>
        <v>1384.7925</v>
      </c>
      <c r="D43" s="25">
        <v>42200</v>
      </c>
      <c r="E43" s="25">
        <v>42300</v>
      </c>
      <c r="F43" s="26">
        <f t="shared" si="2"/>
        <v>1718.5515</v>
      </c>
      <c r="G43" s="24">
        <v>48200</v>
      </c>
      <c r="H43" s="25">
        <v>48300</v>
      </c>
      <c r="I43" s="26">
        <f t="shared" si="1"/>
        <v>2072.5515</v>
      </c>
    </row>
    <row r="44" spans="1:9" ht="9.9" customHeight="1" x14ac:dyDescent="0.25">
      <c r="A44" s="24">
        <v>36300</v>
      </c>
      <c r="B44" s="25">
        <v>36400</v>
      </c>
      <c r="C44" s="26">
        <f t="shared" si="4"/>
        <v>1389.7925</v>
      </c>
      <c r="D44" s="25">
        <v>42300</v>
      </c>
      <c r="E44" s="25">
        <v>42400</v>
      </c>
      <c r="F44" s="26">
        <f t="shared" si="2"/>
        <v>1724.4515000000001</v>
      </c>
      <c r="G44" s="24">
        <v>48300</v>
      </c>
      <c r="H44" s="25">
        <v>48400</v>
      </c>
      <c r="I44" s="26">
        <f t="shared" si="1"/>
        <v>2078.4514999999997</v>
      </c>
    </row>
    <row r="45" spans="1:9" ht="9.9" customHeight="1" x14ac:dyDescent="0.25">
      <c r="A45" s="24">
        <v>36400</v>
      </c>
      <c r="B45" s="25">
        <v>36500</v>
      </c>
      <c r="C45" s="26">
        <f t="shared" si="4"/>
        <v>1394.7925</v>
      </c>
      <c r="D45" s="25">
        <v>42400</v>
      </c>
      <c r="E45" s="25">
        <v>42500</v>
      </c>
      <c r="F45" s="26">
        <f t="shared" si="2"/>
        <v>1730.3514999999998</v>
      </c>
      <c r="G45" s="24">
        <v>48400</v>
      </c>
      <c r="H45" s="25">
        <v>48500</v>
      </c>
      <c r="I45" s="26">
        <f t="shared" si="1"/>
        <v>2084.3514999999998</v>
      </c>
    </row>
    <row r="46" spans="1:9" ht="9.9" customHeight="1" x14ac:dyDescent="0.25">
      <c r="A46" s="24">
        <v>36500</v>
      </c>
      <c r="B46" s="25">
        <v>36600</v>
      </c>
      <c r="C46" s="26">
        <f t="shared" si="4"/>
        <v>1399.7925</v>
      </c>
      <c r="D46" s="25">
        <v>42500</v>
      </c>
      <c r="E46" s="25">
        <v>42600</v>
      </c>
      <c r="F46" s="26">
        <f t="shared" si="2"/>
        <v>1736.2514999999999</v>
      </c>
      <c r="G46" s="24">
        <v>48500</v>
      </c>
      <c r="H46" s="25">
        <v>48600</v>
      </c>
      <c r="I46" s="26">
        <f t="shared" si="1"/>
        <v>2090.2514999999999</v>
      </c>
    </row>
    <row r="47" spans="1:9" ht="9.9" customHeight="1" x14ac:dyDescent="0.25">
      <c r="A47" s="24">
        <v>36600</v>
      </c>
      <c r="B47" s="25">
        <v>36700</v>
      </c>
      <c r="C47" s="26">
        <f t="shared" si="4"/>
        <v>1404.7925</v>
      </c>
      <c r="D47" s="25">
        <v>42600</v>
      </c>
      <c r="E47" s="25">
        <v>42700</v>
      </c>
      <c r="F47" s="26">
        <f t="shared" si="2"/>
        <v>1742.1514999999999</v>
      </c>
      <c r="G47" s="24">
        <v>48600</v>
      </c>
      <c r="H47" s="25">
        <v>48700</v>
      </c>
      <c r="I47" s="26">
        <f t="shared" si="1"/>
        <v>2096.1514999999999</v>
      </c>
    </row>
    <row r="48" spans="1:9" ht="9.9" customHeight="1" x14ac:dyDescent="0.25">
      <c r="A48" s="24">
        <v>36700</v>
      </c>
      <c r="B48" s="25">
        <v>36800</v>
      </c>
      <c r="C48" s="26">
        <f t="shared" si="4"/>
        <v>1409.7925</v>
      </c>
      <c r="D48" s="25">
        <v>42700</v>
      </c>
      <c r="E48" s="25">
        <v>42800</v>
      </c>
      <c r="F48" s="26">
        <f t="shared" si="2"/>
        <v>1748.0515</v>
      </c>
      <c r="G48" s="24">
        <v>48700</v>
      </c>
      <c r="H48" s="25">
        <v>48800</v>
      </c>
      <c r="I48" s="26">
        <f t="shared" si="1"/>
        <v>2102.0515</v>
      </c>
    </row>
    <row r="49" spans="1:9" ht="9.9" customHeight="1" x14ac:dyDescent="0.25">
      <c r="A49" s="24">
        <v>36800</v>
      </c>
      <c r="B49" s="25">
        <v>36900</v>
      </c>
      <c r="C49" s="26">
        <f t="shared" si="4"/>
        <v>1414.7925</v>
      </c>
      <c r="D49" s="25">
        <v>42800</v>
      </c>
      <c r="E49" s="25">
        <v>42900</v>
      </c>
      <c r="F49" s="26">
        <f t="shared" si="2"/>
        <v>1753.9515000000001</v>
      </c>
      <c r="G49" s="24">
        <v>48800</v>
      </c>
      <c r="H49" s="25">
        <v>48900</v>
      </c>
      <c r="I49" s="26">
        <f t="shared" si="1"/>
        <v>2107.9514999999997</v>
      </c>
    </row>
    <row r="50" spans="1:9" ht="9.9" customHeight="1" x14ac:dyDescent="0.25">
      <c r="A50" s="24">
        <v>36900</v>
      </c>
      <c r="B50" s="25">
        <v>37000</v>
      </c>
      <c r="C50" s="26">
        <f t="shared" si="4"/>
        <v>1419.7925</v>
      </c>
      <c r="D50" s="25">
        <v>42900</v>
      </c>
      <c r="E50" s="25">
        <v>43000</v>
      </c>
      <c r="F50" s="26">
        <f t="shared" si="2"/>
        <v>1759.8514999999998</v>
      </c>
      <c r="G50" s="24">
        <v>48900</v>
      </c>
      <c r="H50" s="25">
        <v>49000</v>
      </c>
      <c r="I50" s="26">
        <f t="shared" si="1"/>
        <v>2113.8514999999998</v>
      </c>
    </row>
    <row r="51" spans="1:9" ht="9.9" customHeight="1" x14ac:dyDescent="0.25">
      <c r="A51" s="27"/>
      <c r="B51" s="28"/>
      <c r="C51" s="29"/>
      <c r="D51" s="28"/>
      <c r="E51" s="28"/>
      <c r="F51" s="29"/>
      <c r="G51" s="5"/>
      <c r="H51" s="6"/>
      <c r="I51" s="29"/>
    </row>
    <row r="52" spans="1:9" ht="9.9" customHeight="1" x14ac:dyDescent="0.25">
      <c r="A52" s="24">
        <v>37000</v>
      </c>
      <c r="B52" s="25">
        <v>37100</v>
      </c>
      <c r="C52" s="26">
        <f t="shared" si="4"/>
        <v>1424.7925</v>
      </c>
      <c r="D52" s="25">
        <v>43000</v>
      </c>
      <c r="E52" s="25">
        <v>43100</v>
      </c>
      <c r="F52" s="26">
        <f t="shared" si="2"/>
        <v>1765.7514999999999</v>
      </c>
      <c r="G52" s="24">
        <v>49000</v>
      </c>
      <c r="H52" s="25">
        <v>49100</v>
      </c>
      <c r="I52" s="26">
        <f t="shared" si="1"/>
        <v>2119.7514999999999</v>
      </c>
    </row>
    <row r="53" spans="1:9" ht="9.9" customHeight="1" x14ac:dyDescent="0.25">
      <c r="A53" s="24">
        <v>37100</v>
      </c>
      <c r="B53" s="25">
        <v>37200</v>
      </c>
      <c r="C53" s="26">
        <f t="shared" si="4"/>
        <v>1429.7925</v>
      </c>
      <c r="D53" s="25">
        <v>43100</v>
      </c>
      <c r="E53" s="25">
        <v>43200</v>
      </c>
      <c r="F53" s="26">
        <f t="shared" si="2"/>
        <v>1771.6514999999999</v>
      </c>
      <c r="G53" s="24">
        <v>49100</v>
      </c>
      <c r="H53" s="25">
        <v>49200</v>
      </c>
      <c r="I53" s="26">
        <f t="shared" si="1"/>
        <v>2125.6514999999999</v>
      </c>
    </row>
    <row r="54" spans="1:9" ht="9.9" customHeight="1" x14ac:dyDescent="0.25">
      <c r="A54" s="24">
        <v>37200</v>
      </c>
      <c r="B54" s="25">
        <v>37300</v>
      </c>
      <c r="C54" s="26">
        <f t="shared" si="4"/>
        <v>1434.7925</v>
      </c>
      <c r="D54" s="25">
        <v>43200</v>
      </c>
      <c r="E54" s="25">
        <v>43300</v>
      </c>
      <c r="F54" s="26">
        <f t="shared" si="2"/>
        <v>1777.5515</v>
      </c>
      <c r="G54" s="24">
        <v>49200</v>
      </c>
      <c r="H54" s="25">
        <v>49300</v>
      </c>
      <c r="I54" s="26">
        <f t="shared" si="1"/>
        <v>2131.5515</v>
      </c>
    </row>
    <row r="55" spans="1:9" ht="9.9" customHeight="1" x14ac:dyDescent="0.25">
      <c r="A55" s="24">
        <v>37300</v>
      </c>
      <c r="B55" s="25">
        <v>37400</v>
      </c>
      <c r="C55" s="26">
        <f t="shared" si="4"/>
        <v>1439.7925</v>
      </c>
      <c r="D55" s="25">
        <v>43300</v>
      </c>
      <c r="E55" s="25">
        <v>43400</v>
      </c>
      <c r="F55" s="26">
        <f t="shared" si="2"/>
        <v>1783.4515000000001</v>
      </c>
      <c r="G55" s="24">
        <v>49300</v>
      </c>
      <c r="H55" s="25">
        <v>49400</v>
      </c>
      <c r="I55" s="26">
        <f t="shared" si="1"/>
        <v>2137.4514999999997</v>
      </c>
    </row>
    <row r="56" spans="1:9" ht="9.9" customHeight="1" x14ac:dyDescent="0.25">
      <c r="A56" s="24">
        <v>37400</v>
      </c>
      <c r="B56" s="25">
        <v>37500</v>
      </c>
      <c r="C56" s="26">
        <f t="shared" si="4"/>
        <v>1444.7925</v>
      </c>
      <c r="D56" s="25">
        <v>43400</v>
      </c>
      <c r="E56" s="25">
        <v>43500</v>
      </c>
      <c r="F56" s="26">
        <f t="shared" si="2"/>
        <v>1789.3514999999998</v>
      </c>
      <c r="G56" s="24">
        <v>49400</v>
      </c>
      <c r="H56" s="25">
        <v>49500</v>
      </c>
      <c r="I56" s="26">
        <f t="shared" si="1"/>
        <v>2143.3514999999998</v>
      </c>
    </row>
    <row r="57" spans="1:9" ht="9.9" customHeight="1" x14ac:dyDescent="0.25">
      <c r="A57" s="24">
        <v>37500</v>
      </c>
      <c r="B57" s="25">
        <v>37600</v>
      </c>
      <c r="C57" s="26">
        <f t="shared" si="4"/>
        <v>1449.7925</v>
      </c>
      <c r="D57" s="25">
        <v>43500</v>
      </c>
      <c r="E57" s="25">
        <v>43600</v>
      </c>
      <c r="F57" s="26">
        <f t="shared" si="2"/>
        <v>1795.2514999999999</v>
      </c>
      <c r="G57" s="24">
        <v>49500</v>
      </c>
      <c r="H57" s="25">
        <v>49600</v>
      </c>
      <c r="I57" s="26">
        <f t="shared" si="1"/>
        <v>2149.2514999999999</v>
      </c>
    </row>
    <row r="58" spans="1:9" ht="9.9" customHeight="1" x14ac:dyDescent="0.25">
      <c r="A58" s="24">
        <v>37600</v>
      </c>
      <c r="B58" s="25">
        <v>37700</v>
      </c>
      <c r="C58" s="26">
        <f t="shared" si="4"/>
        <v>1454.7925</v>
      </c>
      <c r="D58" s="25">
        <v>43600</v>
      </c>
      <c r="E58" s="25">
        <v>43700</v>
      </c>
      <c r="F58" s="26">
        <f t="shared" si="2"/>
        <v>1801.1514999999999</v>
      </c>
      <c r="G58" s="24">
        <v>49600</v>
      </c>
      <c r="H58" s="25">
        <v>49700</v>
      </c>
      <c r="I58" s="26">
        <f t="shared" si="1"/>
        <v>2155.1514999999999</v>
      </c>
    </row>
    <row r="59" spans="1:9" ht="9.9" customHeight="1" x14ac:dyDescent="0.25">
      <c r="A59" s="24">
        <v>37700</v>
      </c>
      <c r="B59" s="25">
        <v>37800</v>
      </c>
      <c r="C59" s="26">
        <f t="shared" si="4"/>
        <v>1459.7925</v>
      </c>
      <c r="D59" s="25">
        <v>43700</v>
      </c>
      <c r="E59" s="25">
        <v>43800</v>
      </c>
      <c r="F59" s="26">
        <f t="shared" si="2"/>
        <v>1807.0515</v>
      </c>
      <c r="G59" s="24">
        <v>49700</v>
      </c>
      <c r="H59" s="25">
        <v>49800</v>
      </c>
      <c r="I59" s="26">
        <f t="shared" si="1"/>
        <v>2161.0515</v>
      </c>
    </row>
    <row r="60" spans="1:9" ht="9.9" customHeight="1" x14ac:dyDescent="0.25">
      <c r="A60" s="24">
        <v>37800</v>
      </c>
      <c r="B60" s="25">
        <v>37900</v>
      </c>
      <c r="C60" s="26">
        <f t="shared" si="4"/>
        <v>1464.7925</v>
      </c>
      <c r="D60" s="25">
        <v>43800</v>
      </c>
      <c r="E60" s="25">
        <v>43900</v>
      </c>
      <c r="F60" s="26">
        <f t="shared" si="2"/>
        <v>1812.9514999999997</v>
      </c>
      <c r="G60" s="24">
        <v>49800</v>
      </c>
      <c r="H60" s="25">
        <v>49900</v>
      </c>
      <c r="I60" s="26">
        <f t="shared" si="1"/>
        <v>2166.9514999999997</v>
      </c>
    </row>
    <row r="61" spans="1:9" ht="9.9" customHeight="1" thickBot="1" x14ac:dyDescent="0.3">
      <c r="A61" s="24">
        <v>37900</v>
      </c>
      <c r="B61" s="25">
        <v>38000</v>
      </c>
      <c r="C61" s="26">
        <f>(((+A61+B61)/2)*0.05)+$S$20</f>
        <v>1469.7925</v>
      </c>
      <c r="D61" s="25">
        <v>43900</v>
      </c>
      <c r="E61" s="25">
        <v>44000</v>
      </c>
      <c r="F61" s="26">
        <f t="shared" si="2"/>
        <v>1818.8514999999998</v>
      </c>
      <c r="G61" s="32">
        <v>49900</v>
      </c>
      <c r="H61" s="33">
        <v>50000</v>
      </c>
      <c r="I61" s="26">
        <f t="shared" si="1"/>
        <v>2172.8514999999998</v>
      </c>
    </row>
    <row r="62" spans="1:9" ht="9.9" customHeight="1" x14ac:dyDescent="0.25">
      <c r="A62" s="27"/>
      <c r="B62" s="28"/>
      <c r="C62" s="29"/>
      <c r="D62" s="31"/>
      <c r="E62" s="31"/>
      <c r="F62" s="29"/>
      <c r="G62" s="5"/>
      <c r="H62" s="6"/>
      <c r="I62" s="29"/>
    </row>
    <row r="63" spans="1:9" ht="9.9" customHeight="1" x14ac:dyDescent="0.25">
      <c r="A63" s="24">
        <v>38000</v>
      </c>
      <c r="B63" s="25">
        <v>38100</v>
      </c>
      <c r="C63" s="26">
        <f>(((+A63+B63)/2)*0.05)+$S$20</f>
        <v>1474.7925</v>
      </c>
      <c r="D63" s="25">
        <v>44000</v>
      </c>
      <c r="E63" s="25">
        <v>44100</v>
      </c>
      <c r="F63" s="26">
        <f t="shared" si="2"/>
        <v>1824.7514999999999</v>
      </c>
      <c r="G63" s="25">
        <v>50000</v>
      </c>
      <c r="H63" s="25">
        <v>50100</v>
      </c>
      <c r="I63" s="26">
        <f t="shared" si="1"/>
        <v>2178.7514999999999</v>
      </c>
    </row>
    <row r="64" spans="1:9" ht="9.9" customHeight="1" x14ac:dyDescent="0.25">
      <c r="A64" s="24">
        <v>38100</v>
      </c>
      <c r="B64" s="25">
        <v>38200</v>
      </c>
      <c r="C64" s="26">
        <f>(((+A64+B64)/2)*0.05)+$S$20</f>
        <v>1479.7925</v>
      </c>
      <c r="D64" s="25">
        <v>44100</v>
      </c>
      <c r="E64" s="25">
        <v>44200</v>
      </c>
      <c r="F64" s="26">
        <f t="shared" si="2"/>
        <v>1830.6514999999999</v>
      </c>
      <c r="G64" s="25">
        <v>50100</v>
      </c>
      <c r="H64" s="25">
        <v>50200</v>
      </c>
      <c r="I64" s="26">
        <f t="shared" si="1"/>
        <v>2184.6514999999999</v>
      </c>
    </row>
    <row r="65" spans="1:9" ht="9.9" customHeight="1" x14ac:dyDescent="0.25">
      <c r="A65" s="24">
        <v>38200</v>
      </c>
      <c r="B65" s="25">
        <v>38300</v>
      </c>
      <c r="C65" s="26">
        <f>(((+A65+B65)/2)*0.05)+$S$20</f>
        <v>1484.7925</v>
      </c>
      <c r="D65" s="25">
        <v>44200</v>
      </c>
      <c r="E65" s="25">
        <v>44300</v>
      </c>
      <c r="F65" s="26">
        <f t="shared" si="2"/>
        <v>1836.5515</v>
      </c>
      <c r="G65" s="25">
        <v>50200</v>
      </c>
      <c r="H65" s="25">
        <v>50300</v>
      </c>
      <c r="I65" s="26">
        <f t="shared" si="1"/>
        <v>2190.5515</v>
      </c>
    </row>
    <row r="66" spans="1:9" ht="9.9" customHeight="1" x14ac:dyDescent="0.25">
      <c r="A66" s="24">
        <v>38300</v>
      </c>
      <c r="B66" s="25">
        <v>38400</v>
      </c>
      <c r="C66" s="26">
        <f>(((+A66+B66)/2)*0.05)+$S$20</f>
        <v>1489.7925</v>
      </c>
      <c r="D66" s="25">
        <v>44300</v>
      </c>
      <c r="E66" s="25">
        <v>44400</v>
      </c>
      <c r="F66" s="26">
        <f t="shared" si="2"/>
        <v>1842.4514999999997</v>
      </c>
      <c r="G66" s="25">
        <v>50300</v>
      </c>
      <c r="H66" s="25">
        <v>50400</v>
      </c>
      <c r="I66" s="26">
        <f t="shared" si="1"/>
        <v>2196.4514999999997</v>
      </c>
    </row>
    <row r="67" spans="1:9" ht="9.9" customHeight="1" x14ac:dyDescent="0.25">
      <c r="A67" s="24">
        <v>38400</v>
      </c>
      <c r="B67" s="25">
        <v>38500</v>
      </c>
      <c r="C67" s="26">
        <f>(((+A67+B67)/2)*0.05)+$S$20</f>
        <v>1494.7925</v>
      </c>
      <c r="D67" s="25">
        <v>44400</v>
      </c>
      <c r="E67" s="25">
        <v>44500</v>
      </c>
      <c r="F67" s="26">
        <f t="shared" si="2"/>
        <v>1848.3514999999998</v>
      </c>
      <c r="G67" s="25">
        <v>50400</v>
      </c>
      <c r="H67" s="25">
        <v>50500</v>
      </c>
      <c r="I67" s="26">
        <f t="shared" si="1"/>
        <v>2202.3514999999998</v>
      </c>
    </row>
    <row r="68" spans="1:9" ht="9.9" customHeight="1" x14ac:dyDescent="0.25">
      <c r="A68" s="24">
        <v>38500</v>
      </c>
      <c r="B68" s="25">
        <v>38600</v>
      </c>
      <c r="C68" s="26">
        <f>(((+A68+B68)/2)*0.059)+$S$21</f>
        <v>1500.2514999999999</v>
      </c>
      <c r="D68" s="25">
        <v>44500</v>
      </c>
      <c r="E68" s="25">
        <v>44600</v>
      </c>
      <c r="F68" s="26">
        <f t="shared" si="2"/>
        <v>1854.2514999999999</v>
      </c>
      <c r="G68" s="25">
        <v>50500</v>
      </c>
      <c r="H68" s="25">
        <v>50600</v>
      </c>
      <c r="I68" s="26">
        <f t="shared" si="1"/>
        <v>2208.2514999999999</v>
      </c>
    </row>
    <row r="69" spans="1:9" ht="9.9" customHeight="1" x14ac:dyDescent="0.25">
      <c r="A69" s="24">
        <v>38600</v>
      </c>
      <c r="B69" s="25">
        <v>38700</v>
      </c>
      <c r="C69" s="26">
        <f t="shared" ref="C69:C71" si="5">(((+A69+B69)/2)*0.059)+$S$21</f>
        <v>1506.1514999999999</v>
      </c>
      <c r="D69" s="25">
        <v>44600</v>
      </c>
      <c r="E69" s="25">
        <v>44700</v>
      </c>
      <c r="F69" s="26">
        <f t="shared" si="2"/>
        <v>1860.1514999999999</v>
      </c>
      <c r="G69" s="25">
        <v>50600</v>
      </c>
      <c r="H69" s="25">
        <v>50700</v>
      </c>
      <c r="I69" s="26">
        <f t="shared" si="1"/>
        <v>2214.1514999999999</v>
      </c>
    </row>
    <row r="70" spans="1:9" ht="9.9" customHeight="1" x14ac:dyDescent="0.25">
      <c r="A70" s="24">
        <v>38700</v>
      </c>
      <c r="B70" s="25">
        <v>38800</v>
      </c>
      <c r="C70" s="26">
        <f t="shared" si="5"/>
        <v>1512.0515</v>
      </c>
      <c r="D70" s="25">
        <v>44700</v>
      </c>
      <c r="E70" s="25">
        <v>44800</v>
      </c>
      <c r="F70" s="26">
        <f t="shared" si="2"/>
        <v>1866.0515</v>
      </c>
      <c r="G70" s="25">
        <v>50700</v>
      </c>
      <c r="H70" s="25">
        <v>50800</v>
      </c>
      <c r="I70" s="26">
        <f t="shared" si="1"/>
        <v>2220.0515</v>
      </c>
    </row>
    <row r="71" spans="1:9" ht="9.9" customHeight="1" x14ac:dyDescent="0.25">
      <c r="A71" s="24">
        <v>38800</v>
      </c>
      <c r="B71" s="25">
        <v>38900</v>
      </c>
      <c r="C71" s="26">
        <f t="shared" si="5"/>
        <v>1517.9515000000001</v>
      </c>
      <c r="D71" s="25">
        <v>44800</v>
      </c>
      <c r="E71" s="25">
        <v>44900</v>
      </c>
      <c r="F71" s="26">
        <f t="shared" si="2"/>
        <v>1871.9514999999997</v>
      </c>
      <c r="G71" s="25">
        <v>50800</v>
      </c>
      <c r="H71" s="25">
        <v>50900</v>
      </c>
      <c r="I71" s="26">
        <f t="shared" si="1"/>
        <v>2225.9514999999997</v>
      </c>
    </row>
    <row r="72" spans="1:9" ht="9.9" customHeight="1" x14ac:dyDescent="0.25">
      <c r="A72" s="36">
        <v>38900</v>
      </c>
      <c r="B72" s="37">
        <v>39000</v>
      </c>
      <c r="C72" s="102">
        <f>(((+A72+B72)/2)*0.059)+$S$21</f>
        <v>1523.8514999999998</v>
      </c>
      <c r="D72" s="36">
        <v>44900</v>
      </c>
      <c r="E72" s="37">
        <v>45000</v>
      </c>
      <c r="F72" s="102">
        <f t="shared" si="2"/>
        <v>1877.8514999999998</v>
      </c>
      <c r="G72" s="37">
        <v>50900</v>
      </c>
      <c r="H72" s="37">
        <v>51000</v>
      </c>
      <c r="I72" s="102">
        <f>(((+G72+H72)/2)*0.059)+$S$21</f>
        <v>2231.8514999999998</v>
      </c>
    </row>
    <row r="73" spans="1:9" ht="9.9" customHeight="1" x14ac:dyDescent="0.25">
      <c r="C73" s="25"/>
    </row>
    <row r="74" spans="1:9" ht="9.9" customHeight="1" x14ac:dyDescent="0.25"/>
    <row r="75" spans="1:9" ht="9.9" customHeight="1" x14ac:dyDescent="0.25"/>
    <row r="76" spans="1:9" ht="9.9" customHeight="1" x14ac:dyDescent="0.25"/>
    <row r="77" spans="1:9" ht="9.9" customHeight="1" x14ac:dyDescent="0.25"/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77"/>
  <sheetViews>
    <sheetView topLeftCell="A25" zoomScaleNormal="100" workbookViewId="0">
      <selection activeCell="I73" sqref="I73"/>
    </sheetView>
  </sheetViews>
  <sheetFormatPr defaultRowHeight="13.2" x14ac:dyDescent="0.25"/>
  <sheetData>
    <row r="1" spans="1:19" ht="9.9" customHeight="1" x14ac:dyDescent="0.25">
      <c r="A1" s="8" t="s">
        <v>6</v>
      </c>
      <c r="B1" s="15"/>
      <c r="C1" s="16"/>
      <c r="D1" s="10" t="s">
        <v>6</v>
      </c>
      <c r="E1" s="15"/>
      <c r="F1" s="17"/>
      <c r="G1" s="10" t="s">
        <v>6</v>
      </c>
      <c r="H1" s="15"/>
      <c r="I1" s="17"/>
    </row>
    <row r="2" spans="1:19" ht="9.9" customHeight="1" thickBot="1" x14ac:dyDescent="0.3">
      <c r="A2" s="9" t="s">
        <v>7</v>
      </c>
      <c r="B2" s="18"/>
      <c r="C2" s="19"/>
      <c r="D2" s="11" t="s">
        <v>7</v>
      </c>
      <c r="E2" s="18"/>
      <c r="F2" s="4"/>
      <c r="G2" s="11" t="s">
        <v>7</v>
      </c>
      <c r="H2" s="18"/>
      <c r="I2" s="4"/>
    </row>
    <row r="3" spans="1:19" ht="9.9" customHeight="1" thickTop="1" x14ac:dyDescent="0.25">
      <c r="A3" s="20"/>
      <c r="B3" s="21"/>
      <c r="C3" s="4"/>
      <c r="D3" s="20"/>
      <c r="E3" s="21"/>
      <c r="F3" s="4"/>
      <c r="G3" s="20"/>
      <c r="H3" s="21"/>
      <c r="I3" s="4"/>
      <c r="K3" s="91"/>
      <c r="L3" s="92"/>
      <c r="M3" s="92"/>
      <c r="N3" s="92"/>
      <c r="O3" s="92"/>
      <c r="P3" s="92"/>
      <c r="Q3" s="92"/>
      <c r="R3" s="92"/>
      <c r="S3" s="93"/>
    </row>
    <row r="4" spans="1:19" ht="9.9" customHeight="1" x14ac:dyDescent="0.25">
      <c r="A4" s="12" t="s">
        <v>0</v>
      </c>
      <c r="B4" s="13" t="s">
        <v>2</v>
      </c>
      <c r="C4" s="14" t="s">
        <v>4</v>
      </c>
      <c r="D4" s="12" t="s">
        <v>0</v>
      </c>
      <c r="E4" s="13" t="s">
        <v>2</v>
      </c>
      <c r="F4" s="14" t="s">
        <v>4</v>
      </c>
      <c r="G4" s="12" t="s">
        <v>0</v>
      </c>
      <c r="H4" s="13" t="s">
        <v>2</v>
      </c>
      <c r="I4" s="14" t="s">
        <v>4</v>
      </c>
      <c r="K4" s="100" t="s">
        <v>26</v>
      </c>
      <c r="L4" s="79"/>
      <c r="M4" s="79"/>
      <c r="N4" s="79"/>
      <c r="O4" s="79"/>
      <c r="P4" s="79"/>
      <c r="Q4" s="79"/>
      <c r="R4" s="79"/>
      <c r="S4" s="80"/>
    </row>
    <row r="5" spans="1:19" ht="9.9" customHeight="1" x14ac:dyDescent="0.25">
      <c r="A5" s="12" t="s">
        <v>1</v>
      </c>
      <c r="B5" s="13" t="s">
        <v>3</v>
      </c>
      <c r="C5" s="14" t="s">
        <v>5</v>
      </c>
      <c r="D5" s="12" t="s">
        <v>1</v>
      </c>
      <c r="E5" s="13" t="s">
        <v>3</v>
      </c>
      <c r="F5" s="14" t="s">
        <v>5</v>
      </c>
      <c r="G5" s="12" t="s">
        <v>1</v>
      </c>
      <c r="H5" s="13" t="s">
        <v>3</v>
      </c>
      <c r="I5" s="14" t="s">
        <v>5</v>
      </c>
      <c r="K5" s="94" t="s">
        <v>8</v>
      </c>
      <c r="L5" s="95" t="s">
        <v>9</v>
      </c>
      <c r="M5" s="96" t="s">
        <v>11</v>
      </c>
      <c r="N5" s="97" t="s">
        <v>10</v>
      </c>
      <c r="O5" s="98"/>
      <c r="P5" s="98"/>
      <c r="Q5" s="98"/>
      <c r="R5" s="98"/>
      <c r="S5" s="99"/>
    </row>
    <row r="6" spans="1:19" ht="9.9" customHeight="1" x14ac:dyDescent="0.25">
      <c r="A6" s="3"/>
      <c r="B6" s="18"/>
      <c r="C6" s="4"/>
      <c r="D6" s="3"/>
      <c r="E6" s="18"/>
      <c r="F6" s="4"/>
      <c r="G6" s="3"/>
      <c r="H6" s="18"/>
      <c r="I6" s="4"/>
      <c r="K6" s="67">
        <v>0</v>
      </c>
      <c r="L6" s="68">
        <v>4699</v>
      </c>
      <c r="M6" s="75">
        <v>0</v>
      </c>
      <c r="N6" s="44"/>
      <c r="O6" s="39"/>
      <c r="P6" s="39"/>
      <c r="Q6" s="39"/>
      <c r="R6" s="55"/>
      <c r="S6" s="76"/>
    </row>
    <row r="7" spans="1:19" ht="9.9" customHeight="1" x14ac:dyDescent="0.25">
      <c r="A7" s="27"/>
      <c r="B7" s="28"/>
      <c r="C7" s="29"/>
      <c r="D7" s="30"/>
      <c r="E7" s="31"/>
      <c r="F7" s="29"/>
      <c r="G7" s="5"/>
      <c r="H7" s="6"/>
      <c r="I7" s="7"/>
      <c r="K7" s="67">
        <v>4700</v>
      </c>
      <c r="L7" s="68">
        <v>9199</v>
      </c>
      <c r="M7" s="75">
        <v>0.02</v>
      </c>
      <c r="N7" s="45">
        <v>-93.98</v>
      </c>
      <c r="O7" s="39"/>
      <c r="P7" s="39"/>
      <c r="Q7" s="39"/>
      <c r="R7" s="38"/>
      <c r="S7" s="112">
        <v>-93.98</v>
      </c>
    </row>
    <row r="8" spans="1:19" ht="9.9" customHeight="1" x14ac:dyDescent="0.25">
      <c r="A8" s="24">
        <v>51000</v>
      </c>
      <c r="B8" s="25">
        <v>51100</v>
      </c>
      <c r="C8" s="26">
        <f t="shared" ref="C8:C71" si="0">(((+A8+B8)/2)*0.059)+$S$21</f>
        <v>2237.7514999999999</v>
      </c>
      <c r="D8" s="24">
        <v>57000</v>
      </c>
      <c r="E8" s="25">
        <v>57100</v>
      </c>
      <c r="F8" s="26">
        <f t="shared" ref="F8:F71" si="1">(((+D8+E8)/2)*0.059)+$S$21</f>
        <v>2591.7514999999999</v>
      </c>
      <c r="G8" s="24">
        <v>63000</v>
      </c>
      <c r="H8" s="25">
        <v>63100</v>
      </c>
      <c r="I8" s="26">
        <f t="shared" ref="I8:I17" si="2">(((+G8+H8)/2)*0.059)+$S$21</f>
        <v>2945.7514999999999</v>
      </c>
      <c r="K8" s="67">
        <v>9200</v>
      </c>
      <c r="L8" s="68">
        <v>13899</v>
      </c>
      <c r="M8" s="75">
        <v>0.03</v>
      </c>
      <c r="N8" s="45">
        <v>-93.98</v>
      </c>
      <c r="O8" s="40">
        <v>-91.989999999999981</v>
      </c>
      <c r="P8" s="2"/>
      <c r="Q8" s="39"/>
      <c r="R8" s="38"/>
      <c r="S8" s="112">
        <v>-185.96999999999997</v>
      </c>
    </row>
    <row r="9" spans="1:19" ht="9.9" customHeight="1" x14ac:dyDescent="0.25">
      <c r="A9" s="24">
        <v>51100</v>
      </c>
      <c r="B9" s="25">
        <v>51200</v>
      </c>
      <c r="C9" s="26">
        <f t="shared" si="0"/>
        <v>2243.6514999999999</v>
      </c>
      <c r="D9" s="25">
        <v>57100</v>
      </c>
      <c r="E9" s="25">
        <v>57200</v>
      </c>
      <c r="F9" s="26">
        <f t="shared" si="1"/>
        <v>2597.6514999999999</v>
      </c>
      <c r="G9" s="24">
        <v>63100</v>
      </c>
      <c r="H9" s="25">
        <v>63200</v>
      </c>
      <c r="I9" s="26">
        <f t="shared" si="2"/>
        <v>2951.6514999999999</v>
      </c>
      <c r="K9" s="67">
        <v>13900</v>
      </c>
      <c r="L9" s="68">
        <v>22899</v>
      </c>
      <c r="M9" s="75">
        <v>3.4000000000000002E-2</v>
      </c>
      <c r="N9" s="45">
        <v>-93.98</v>
      </c>
      <c r="O9" s="40">
        <v>-91.989999999999981</v>
      </c>
      <c r="P9" s="40">
        <v>-55.596000000000046</v>
      </c>
      <c r="Q9" s="39"/>
      <c r="R9" s="38"/>
      <c r="S9" s="112">
        <v>-241.56600000000003</v>
      </c>
    </row>
    <row r="10" spans="1:19" ht="9.9" customHeight="1" thickBot="1" x14ac:dyDescent="0.3">
      <c r="A10" s="24">
        <v>51200</v>
      </c>
      <c r="B10" s="25">
        <v>51300</v>
      </c>
      <c r="C10" s="26">
        <f t="shared" si="0"/>
        <v>2249.5515</v>
      </c>
      <c r="D10" s="24">
        <v>57200</v>
      </c>
      <c r="E10" s="25">
        <v>57300</v>
      </c>
      <c r="F10" s="26">
        <f t="shared" si="1"/>
        <v>2603.5515</v>
      </c>
      <c r="G10" s="24">
        <v>63200</v>
      </c>
      <c r="H10" s="25">
        <v>63300</v>
      </c>
      <c r="I10" s="26">
        <f t="shared" si="2"/>
        <v>2957.5515</v>
      </c>
      <c r="K10" s="41" t="s">
        <v>29</v>
      </c>
      <c r="L10" s="42"/>
      <c r="M10" s="42"/>
      <c r="N10" s="42"/>
      <c r="O10" s="42"/>
      <c r="P10" s="42"/>
      <c r="Q10" s="42"/>
      <c r="R10" s="42"/>
      <c r="S10" s="54"/>
    </row>
    <row r="11" spans="1:19" ht="9.9" customHeight="1" thickTop="1" x14ac:dyDescent="0.25">
      <c r="A11" s="24">
        <v>51300</v>
      </c>
      <c r="B11" s="25">
        <v>51400</v>
      </c>
      <c r="C11" s="26">
        <f t="shared" si="0"/>
        <v>2255.4514999999997</v>
      </c>
      <c r="D11" s="25">
        <v>57300</v>
      </c>
      <c r="E11" s="25">
        <v>57400</v>
      </c>
      <c r="F11" s="26">
        <f t="shared" si="1"/>
        <v>2609.4514999999997</v>
      </c>
      <c r="G11" s="24">
        <v>63300</v>
      </c>
      <c r="H11" s="25">
        <v>63400</v>
      </c>
      <c r="I11" s="26">
        <f t="shared" si="2"/>
        <v>2963.4514999999997</v>
      </c>
    </row>
    <row r="12" spans="1:19" ht="9.9" customHeight="1" thickBot="1" x14ac:dyDescent="0.3">
      <c r="A12" s="24">
        <v>51400</v>
      </c>
      <c r="B12" s="25">
        <v>51500</v>
      </c>
      <c r="C12" s="26">
        <f t="shared" si="0"/>
        <v>2261.3514999999998</v>
      </c>
      <c r="D12" s="24">
        <v>57400</v>
      </c>
      <c r="E12" s="25">
        <v>57500</v>
      </c>
      <c r="F12" s="26">
        <f t="shared" si="1"/>
        <v>2615.3514999999998</v>
      </c>
      <c r="G12" s="24">
        <v>63400</v>
      </c>
      <c r="H12" s="25">
        <v>63500</v>
      </c>
      <c r="I12" s="26">
        <f t="shared" si="2"/>
        <v>2969.3514999999998</v>
      </c>
    </row>
    <row r="13" spans="1:19" ht="9.9" customHeight="1" thickTop="1" x14ac:dyDescent="0.25">
      <c r="A13" s="24">
        <v>51500</v>
      </c>
      <c r="B13" s="25">
        <v>51600</v>
      </c>
      <c r="C13" s="26">
        <f t="shared" si="0"/>
        <v>2267.2514999999999</v>
      </c>
      <c r="D13" s="25">
        <v>57500</v>
      </c>
      <c r="E13" s="25">
        <v>57600</v>
      </c>
      <c r="F13" s="26">
        <f t="shared" si="1"/>
        <v>2621.2514999999999</v>
      </c>
      <c r="G13" s="24">
        <v>63500</v>
      </c>
      <c r="H13" s="25">
        <v>63600</v>
      </c>
      <c r="I13" s="26">
        <f t="shared" si="2"/>
        <v>2975.2514999999999</v>
      </c>
      <c r="K13" s="82"/>
      <c r="L13" s="83"/>
      <c r="M13" s="83"/>
      <c r="N13" s="83"/>
      <c r="O13" s="83"/>
      <c r="P13" s="83"/>
      <c r="Q13" s="83"/>
      <c r="R13" s="83"/>
      <c r="S13" s="84"/>
    </row>
    <row r="14" spans="1:19" ht="9.9" customHeight="1" x14ac:dyDescent="0.25">
      <c r="A14" s="24">
        <v>51600</v>
      </c>
      <c r="B14" s="25">
        <v>51700</v>
      </c>
      <c r="C14" s="26">
        <f t="shared" si="0"/>
        <v>2273.1514999999999</v>
      </c>
      <c r="D14" s="24">
        <v>57600</v>
      </c>
      <c r="E14" s="25">
        <v>57700</v>
      </c>
      <c r="F14" s="26">
        <f t="shared" si="1"/>
        <v>2627.1514999999999</v>
      </c>
      <c r="G14" s="24">
        <v>63600</v>
      </c>
      <c r="H14" s="25">
        <v>63700</v>
      </c>
      <c r="I14" s="26">
        <f t="shared" si="2"/>
        <v>2981.1514999999999</v>
      </c>
      <c r="K14" s="101" t="s">
        <v>30</v>
      </c>
      <c r="L14" s="77"/>
      <c r="M14" s="77"/>
      <c r="N14" s="77"/>
      <c r="O14" s="77"/>
      <c r="P14" s="77"/>
      <c r="Q14" s="77"/>
      <c r="R14" s="77"/>
      <c r="S14" s="78"/>
    </row>
    <row r="15" spans="1:19" ht="9.9" customHeight="1" x14ac:dyDescent="0.25">
      <c r="A15" s="24">
        <v>51700</v>
      </c>
      <c r="B15" s="25">
        <v>51800</v>
      </c>
      <c r="C15" s="26">
        <f t="shared" si="0"/>
        <v>2279.0515</v>
      </c>
      <c r="D15" s="25">
        <v>57700</v>
      </c>
      <c r="E15" s="25">
        <v>57800</v>
      </c>
      <c r="F15" s="26">
        <f t="shared" si="1"/>
        <v>2633.0515</v>
      </c>
      <c r="G15" s="24">
        <v>63700</v>
      </c>
      <c r="H15" s="25">
        <v>63800</v>
      </c>
      <c r="I15" s="26">
        <f t="shared" si="2"/>
        <v>2987.0515</v>
      </c>
      <c r="K15" s="85" t="s">
        <v>8</v>
      </c>
      <c r="L15" s="86" t="s">
        <v>9</v>
      </c>
      <c r="M15" s="87" t="s">
        <v>11</v>
      </c>
      <c r="N15" s="88" t="s">
        <v>10</v>
      </c>
      <c r="O15" s="89"/>
      <c r="P15" s="89"/>
      <c r="Q15" s="89"/>
      <c r="R15" s="89"/>
      <c r="S15" s="90"/>
    </row>
    <row r="16" spans="1:19" ht="9.9" customHeight="1" x14ac:dyDescent="0.25">
      <c r="A16" s="24">
        <v>51800</v>
      </c>
      <c r="B16" s="25">
        <v>51900</v>
      </c>
      <c r="C16" s="26">
        <f t="shared" si="0"/>
        <v>2284.9514999999997</v>
      </c>
      <c r="D16" s="24">
        <v>57800</v>
      </c>
      <c r="E16" s="25">
        <v>57900</v>
      </c>
      <c r="F16" s="26">
        <f t="shared" si="1"/>
        <v>2638.9514999999997</v>
      </c>
      <c r="G16" s="24">
        <v>63800</v>
      </c>
      <c r="H16" s="25">
        <v>63900</v>
      </c>
      <c r="I16" s="26">
        <f t="shared" si="2"/>
        <v>2992.9514999999997</v>
      </c>
      <c r="K16" s="67">
        <v>0</v>
      </c>
      <c r="L16" s="68">
        <v>4699</v>
      </c>
      <c r="M16" s="170">
        <v>7.4999999999999997E-3</v>
      </c>
      <c r="N16" s="44"/>
      <c r="O16" s="39"/>
      <c r="P16" s="39"/>
      <c r="Q16" s="39"/>
      <c r="R16" s="55"/>
      <c r="S16" s="76"/>
    </row>
    <row r="17" spans="1:19" ht="9.9" customHeight="1" x14ac:dyDescent="0.25">
      <c r="A17" s="24">
        <v>51900</v>
      </c>
      <c r="B17" s="25">
        <v>52000</v>
      </c>
      <c r="C17" s="26">
        <f t="shared" si="0"/>
        <v>2290.8514999999998</v>
      </c>
      <c r="D17" s="25">
        <v>57900</v>
      </c>
      <c r="E17" s="25">
        <v>58000</v>
      </c>
      <c r="F17" s="26">
        <f t="shared" si="1"/>
        <v>2644.8514999999998</v>
      </c>
      <c r="G17" s="24">
        <v>63900</v>
      </c>
      <c r="H17" s="25">
        <v>64000</v>
      </c>
      <c r="I17" s="26">
        <f t="shared" si="2"/>
        <v>2998.8514999999998</v>
      </c>
      <c r="K17" s="67">
        <v>4700</v>
      </c>
      <c r="L17" s="68">
        <v>9199</v>
      </c>
      <c r="M17" s="75">
        <v>2.5000000000000001E-2</v>
      </c>
      <c r="N17" s="45">
        <v>-82.232500000000002</v>
      </c>
      <c r="O17" s="39"/>
      <c r="P17" s="39"/>
      <c r="Q17" s="39"/>
      <c r="R17" s="38"/>
      <c r="S17" s="112">
        <v>-82.232500000000002</v>
      </c>
    </row>
    <row r="18" spans="1:19" ht="9.9" customHeight="1" x14ac:dyDescent="0.25">
      <c r="A18" s="30"/>
      <c r="B18" s="31"/>
      <c r="C18" s="29"/>
      <c r="D18" s="6"/>
      <c r="E18" s="6"/>
      <c r="F18" s="29"/>
      <c r="G18" s="34"/>
      <c r="H18" s="35"/>
      <c r="I18" s="29"/>
      <c r="K18" s="67">
        <v>9200</v>
      </c>
      <c r="L18" s="68">
        <v>13899</v>
      </c>
      <c r="M18" s="75">
        <v>3.5000000000000003E-2</v>
      </c>
      <c r="N18" s="45">
        <v>-82.232500000000002</v>
      </c>
      <c r="O18" s="40">
        <v>-91.990000000000023</v>
      </c>
      <c r="P18" s="2"/>
      <c r="Q18" s="39"/>
      <c r="R18" s="38"/>
      <c r="S18" s="112">
        <v>-174.22250000000003</v>
      </c>
    </row>
    <row r="19" spans="1:19" ht="9.9" customHeight="1" x14ac:dyDescent="0.25">
      <c r="A19" s="24">
        <v>52000</v>
      </c>
      <c r="B19" s="25">
        <v>52100</v>
      </c>
      <c r="C19" s="26">
        <f t="shared" si="0"/>
        <v>2296.7514999999999</v>
      </c>
      <c r="D19" s="25">
        <v>58000</v>
      </c>
      <c r="E19" s="25">
        <v>58100</v>
      </c>
      <c r="F19" s="26">
        <f t="shared" si="1"/>
        <v>2650.7514999999999</v>
      </c>
      <c r="G19" s="24">
        <v>64000</v>
      </c>
      <c r="H19" s="25">
        <v>64100</v>
      </c>
      <c r="I19" s="26">
        <f t="shared" ref="I19:I28" si="3">(((+G19+H19)/2)*0.059)+$S$21</f>
        <v>3004.7514999999999</v>
      </c>
      <c r="K19" s="67">
        <v>13900</v>
      </c>
      <c r="L19" s="68">
        <v>22899</v>
      </c>
      <c r="M19" s="75">
        <v>4.4999999999999998E-2</v>
      </c>
      <c r="N19" s="45">
        <v>-82.232500000000002</v>
      </c>
      <c r="O19" s="40">
        <v>-91.990000000000023</v>
      </c>
      <c r="P19" s="40">
        <v>-138.98999999999992</v>
      </c>
      <c r="Q19" s="39"/>
      <c r="R19" s="38"/>
      <c r="S19" s="112">
        <v>-313.21249999999998</v>
      </c>
    </row>
    <row r="20" spans="1:19" ht="9.9" customHeight="1" x14ac:dyDescent="0.25">
      <c r="A20" s="24">
        <v>52100</v>
      </c>
      <c r="B20" s="25">
        <v>52200</v>
      </c>
      <c r="C20" s="26">
        <f t="shared" si="0"/>
        <v>2302.6514999999999</v>
      </c>
      <c r="D20" s="25">
        <v>58100</v>
      </c>
      <c r="E20" s="25">
        <v>58200</v>
      </c>
      <c r="F20" s="26">
        <f t="shared" si="1"/>
        <v>2656.6514999999999</v>
      </c>
      <c r="G20" s="24">
        <v>64100</v>
      </c>
      <c r="H20" s="25">
        <v>64200</v>
      </c>
      <c r="I20" s="26">
        <f t="shared" si="3"/>
        <v>3010.6514999999999</v>
      </c>
      <c r="K20" s="67">
        <v>22900</v>
      </c>
      <c r="L20" s="68">
        <v>38499</v>
      </c>
      <c r="M20" s="75">
        <v>0.05</v>
      </c>
      <c r="N20" s="45">
        <v>-82.232500000000002</v>
      </c>
      <c r="O20" s="40">
        <v>-91.990000000000023</v>
      </c>
      <c r="P20" s="40">
        <v>-138.98999999999992</v>
      </c>
      <c r="Q20" s="40">
        <v>-114.4950000000001</v>
      </c>
      <c r="R20" s="38"/>
      <c r="S20" s="112">
        <v>-427.7075000000001</v>
      </c>
    </row>
    <row r="21" spans="1:19" ht="9.9" customHeight="1" x14ac:dyDescent="0.25">
      <c r="A21" s="24">
        <v>52200</v>
      </c>
      <c r="B21" s="25">
        <v>52300</v>
      </c>
      <c r="C21" s="26">
        <f t="shared" si="0"/>
        <v>2308.5515</v>
      </c>
      <c r="D21" s="25">
        <v>58200</v>
      </c>
      <c r="E21" s="25">
        <v>58300</v>
      </c>
      <c r="F21" s="26">
        <f t="shared" si="1"/>
        <v>2662.5515</v>
      </c>
      <c r="G21" s="24">
        <v>64200</v>
      </c>
      <c r="H21" s="25">
        <v>64300</v>
      </c>
      <c r="I21" s="26">
        <f t="shared" si="3"/>
        <v>3016.5515</v>
      </c>
      <c r="K21" s="67">
        <v>38500</v>
      </c>
      <c r="L21" s="68">
        <v>82000</v>
      </c>
      <c r="M21" s="75">
        <v>5.8999999999999997E-2</v>
      </c>
      <c r="N21" s="45">
        <v>-82.232500000000002</v>
      </c>
      <c r="O21" s="40">
        <v>-91.990000000000023</v>
      </c>
      <c r="P21" s="40">
        <v>-138.98999999999992</v>
      </c>
      <c r="Q21" s="40">
        <v>-114.4950000000001</v>
      </c>
      <c r="R21" s="43">
        <v>-346.49099999999976</v>
      </c>
      <c r="S21" s="112">
        <v>-774.19849999999985</v>
      </c>
    </row>
    <row r="22" spans="1:19" ht="9.9" customHeight="1" thickBot="1" x14ac:dyDescent="0.3">
      <c r="A22" s="24">
        <v>52300</v>
      </c>
      <c r="B22" s="25">
        <v>52400</v>
      </c>
      <c r="C22" s="26">
        <f t="shared" si="0"/>
        <v>2314.4514999999997</v>
      </c>
      <c r="D22" s="25">
        <v>58300</v>
      </c>
      <c r="E22" s="25">
        <v>58400</v>
      </c>
      <c r="F22" s="26">
        <f t="shared" si="1"/>
        <v>2668.4514999999997</v>
      </c>
      <c r="G22" s="24">
        <v>64300</v>
      </c>
      <c r="H22" s="25">
        <v>64400</v>
      </c>
      <c r="I22" s="26">
        <f t="shared" si="3"/>
        <v>3022.4514999999997</v>
      </c>
      <c r="K22" s="41" t="s">
        <v>29</v>
      </c>
      <c r="L22" s="42"/>
      <c r="M22" s="42"/>
      <c r="N22" s="42"/>
      <c r="O22" s="42"/>
      <c r="P22" s="42"/>
      <c r="Q22" s="42"/>
      <c r="R22" s="42"/>
      <c r="S22" s="54"/>
    </row>
    <row r="23" spans="1:19" ht="9.9" customHeight="1" thickTop="1" x14ac:dyDescent="0.25">
      <c r="A23" s="24">
        <v>52400</v>
      </c>
      <c r="B23" s="25">
        <v>52500</v>
      </c>
      <c r="C23" s="26">
        <f t="shared" si="0"/>
        <v>2320.3514999999998</v>
      </c>
      <c r="D23" s="25">
        <v>58400</v>
      </c>
      <c r="E23" s="25">
        <v>58500</v>
      </c>
      <c r="F23" s="26">
        <f t="shared" si="1"/>
        <v>2674.3514999999998</v>
      </c>
      <c r="G23" s="24">
        <v>64400</v>
      </c>
      <c r="H23" s="25">
        <v>64500</v>
      </c>
      <c r="I23" s="26">
        <f t="shared" si="3"/>
        <v>3028.3514999999998</v>
      </c>
    </row>
    <row r="24" spans="1:19" ht="9.9" customHeight="1" thickBot="1" x14ac:dyDescent="0.3">
      <c r="A24" s="24">
        <v>52500</v>
      </c>
      <c r="B24" s="25">
        <v>52600</v>
      </c>
      <c r="C24" s="26">
        <f t="shared" si="0"/>
        <v>2326.2514999999999</v>
      </c>
      <c r="D24" s="25">
        <v>58500</v>
      </c>
      <c r="E24" s="25">
        <v>58600</v>
      </c>
      <c r="F24" s="26">
        <f t="shared" si="1"/>
        <v>2680.2514999999999</v>
      </c>
      <c r="G24" s="24">
        <v>64500</v>
      </c>
      <c r="H24" s="25">
        <v>64600</v>
      </c>
      <c r="I24" s="26">
        <f t="shared" si="3"/>
        <v>3034.2514999999999</v>
      </c>
    </row>
    <row r="25" spans="1:19" ht="9.9" customHeight="1" thickTop="1" x14ac:dyDescent="0.25">
      <c r="A25" s="24">
        <v>52600</v>
      </c>
      <c r="B25" s="25">
        <v>52700</v>
      </c>
      <c r="C25" s="26">
        <f t="shared" si="0"/>
        <v>2332.1514999999999</v>
      </c>
      <c r="D25" s="25">
        <v>58600</v>
      </c>
      <c r="E25" s="25">
        <v>58700</v>
      </c>
      <c r="F25" s="26">
        <f t="shared" si="1"/>
        <v>2686.1514999999999</v>
      </c>
      <c r="G25" s="24">
        <v>64600</v>
      </c>
      <c r="H25" s="25">
        <v>64700</v>
      </c>
      <c r="I25" s="26">
        <f t="shared" si="3"/>
        <v>3040.1514999999999</v>
      </c>
      <c r="K25" s="82"/>
      <c r="L25" s="83"/>
      <c r="M25" s="83"/>
      <c r="N25" s="83"/>
      <c r="O25" s="83"/>
      <c r="P25" s="83"/>
      <c r="Q25" s="83"/>
      <c r="R25" s="83"/>
      <c r="S25" s="84"/>
    </row>
    <row r="26" spans="1:19" ht="9.9" customHeight="1" x14ac:dyDescent="0.25">
      <c r="A26" s="24">
        <v>52700</v>
      </c>
      <c r="B26" s="25">
        <v>52800</v>
      </c>
      <c r="C26" s="26">
        <f t="shared" si="0"/>
        <v>2338.0515</v>
      </c>
      <c r="D26" s="25">
        <v>58700</v>
      </c>
      <c r="E26" s="25">
        <v>58800</v>
      </c>
      <c r="F26" s="26">
        <f t="shared" si="1"/>
        <v>2692.0515</v>
      </c>
      <c r="G26" s="24">
        <v>64700</v>
      </c>
      <c r="H26" s="25">
        <v>64800</v>
      </c>
      <c r="I26" s="26">
        <f t="shared" si="3"/>
        <v>3046.0515</v>
      </c>
      <c r="K26" s="101" t="s">
        <v>31</v>
      </c>
      <c r="L26" s="77"/>
      <c r="M26" s="77"/>
      <c r="N26" s="77"/>
      <c r="O26" s="77"/>
      <c r="P26" s="77"/>
      <c r="Q26" s="77"/>
      <c r="R26" s="77"/>
      <c r="S26" s="78"/>
    </row>
    <row r="27" spans="1:19" ht="9.9" customHeight="1" x14ac:dyDescent="0.25">
      <c r="A27" s="24">
        <v>52800</v>
      </c>
      <c r="B27" s="25">
        <v>52900</v>
      </c>
      <c r="C27" s="26">
        <f t="shared" si="0"/>
        <v>2343.9514999999997</v>
      </c>
      <c r="D27" s="25">
        <v>58800</v>
      </c>
      <c r="E27" s="25">
        <v>58900</v>
      </c>
      <c r="F27" s="26">
        <f t="shared" si="1"/>
        <v>2697.9514999999997</v>
      </c>
      <c r="G27" s="24">
        <v>64800</v>
      </c>
      <c r="H27" s="25">
        <v>64900</v>
      </c>
      <c r="I27" s="26">
        <f t="shared" si="3"/>
        <v>3051.9514999999997</v>
      </c>
      <c r="K27" s="85" t="s">
        <v>8</v>
      </c>
      <c r="L27" s="86" t="s">
        <v>9</v>
      </c>
      <c r="M27" s="87" t="s">
        <v>11</v>
      </c>
      <c r="N27" s="88" t="s">
        <v>10</v>
      </c>
      <c r="O27" s="89"/>
      <c r="P27" s="89"/>
      <c r="Q27" s="89"/>
      <c r="R27" s="89"/>
      <c r="S27" s="90"/>
    </row>
    <row r="28" spans="1:19" ht="9.9" customHeight="1" x14ac:dyDescent="0.25">
      <c r="A28" s="24">
        <v>52900</v>
      </c>
      <c r="B28" s="25">
        <v>53000</v>
      </c>
      <c r="C28" s="26">
        <f t="shared" si="0"/>
        <v>2349.8514999999998</v>
      </c>
      <c r="D28" s="25">
        <v>58900</v>
      </c>
      <c r="E28" s="25">
        <v>59000</v>
      </c>
      <c r="F28" s="26">
        <f t="shared" si="1"/>
        <v>2703.8514999999998</v>
      </c>
      <c r="G28" s="24">
        <v>64900</v>
      </c>
      <c r="H28" s="25">
        <v>65000</v>
      </c>
      <c r="I28" s="26">
        <f t="shared" si="3"/>
        <v>3057.8514999999998</v>
      </c>
      <c r="K28" s="67">
        <v>0</v>
      </c>
      <c r="L28" s="68">
        <v>4200</v>
      </c>
      <c r="M28" s="75">
        <v>0.02</v>
      </c>
      <c r="N28" s="44"/>
      <c r="O28" s="39"/>
      <c r="P28" s="39"/>
      <c r="Q28" s="39"/>
      <c r="R28" s="55"/>
      <c r="S28" s="76"/>
    </row>
    <row r="29" spans="1:19" ht="9.9" customHeight="1" x14ac:dyDescent="0.25">
      <c r="A29" s="5"/>
      <c r="B29" s="6"/>
      <c r="C29" s="29"/>
      <c r="D29" s="28"/>
      <c r="E29" s="28"/>
      <c r="F29" s="29"/>
      <c r="G29" s="34"/>
      <c r="H29" s="35"/>
      <c r="I29" s="29"/>
      <c r="K29" s="67">
        <v>4201</v>
      </c>
      <c r="L29" s="68">
        <v>8300</v>
      </c>
      <c r="M29" s="75">
        <v>0.04</v>
      </c>
      <c r="N29" s="45">
        <v>-84</v>
      </c>
      <c r="O29" s="39"/>
      <c r="P29" s="39"/>
      <c r="Q29" s="39"/>
      <c r="R29" s="38"/>
      <c r="S29" s="112">
        <v>-84</v>
      </c>
    </row>
    <row r="30" spans="1:19" ht="9.9" customHeight="1" x14ac:dyDescent="0.25">
      <c r="A30" s="24">
        <v>53000</v>
      </c>
      <c r="B30" s="25">
        <v>53100</v>
      </c>
      <c r="C30" s="26">
        <f t="shared" si="0"/>
        <v>2355.7514999999999</v>
      </c>
      <c r="D30" s="25">
        <v>59000</v>
      </c>
      <c r="E30" s="25">
        <v>59100</v>
      </c>
      <c r="F30" s="26">
        <f t="shared" si="1"/>
        <v>2709.7514999999999</v>
      </c>
      <c r="G30" s="24">
        <v>65000</v>
      </c>
      <c r="H30" s="25">
        <v>65100</v>
      </c>
      <c r="I30" s="26">
        <f t="shared" ref="I30:I39" si="4">(((+G30+H30)/2)*0.059)+$S$21</f>
        <v>3063.7514999999999</v>
      </c>
      <c r="K30" s="67">
        <v>8301</v>
      </c>
      <c r="L30" s="68">
        <v>82000</v>
      </c>
      <c r="M30" s="75">
        <v>5.8999999999999997E-2</v>
      </c>
      <c r="N30" s="45">
        <v>-84</v>
      </c>
      <c r="O30" s="40">
        <v>-157.69999999999996</v>
      </c>
      <c r="P30" s="2"/>
      <c r="Q30" s="39"/>
      <c r="R30" s="38"/>
      <c r="S30" s="112">
        <v>-241.69999999999996</v>
      </c>
    </row>
    <row r="31" spans="1:19" ht="9.9" customHeight="1" x14ac:dyDescent="0.25">
      <c r="A31" s="24">
        <v>53100</v>
      </c>
      <c r="B31" s="25">
        <v>53200</v>
      </c>
      <c r="C31" s="26">
        <f t="shared" si="0"/>
        <v>2361.6514999999999</v>
      </c>
      <c r="D31" s="25">
        <v>59100</v>
      </c>
      <c r="E31" s="25">
        <v>59200</v>
      </c>
      <c r="F31" s="26">
        <f t="shared" si="1"/>
        <v>2715.6514999999999</v>
      </c>
      <c r="G31" s="24">
        <v>65100</v>
      </c>
      <c r="H31" s="25">
        <v>65200</v>
      </c>
      <c r="I31" s="26">
        <f t="shared" si="4"/>
        <v>3069.6514999999999</v>
      </c>
      <c r="K31" s="67">
        <v>82001</v>
      </c>
      <c r="L31" s="68" t="s">
        <v>27</v>
      </c>
      <c r="M31" s="75">
        <v>6.6000000000000003E-2</v>
      </c>
      <c r="N31" s="45">
        <v>-84</v>
      </c>
      <c r="O31" s="40">
        <v>-157.69999999999996</v>
      </c>
      <c r="P31" s="40">
        <v>-574.00000000000045</v>
      </c>
      <c r="Q31" s="39"/>
      <c r="R31" s="38"/>
      <c r="S31" s="112">
        <v>-815.70000000000039</v>
      </c>
    </row>
    <row r="32" spans="1:19" ht="9.9" customHeight="1" thickBot="1" x14ac:dyDescent="0.3">
      <c r="A32" s="24">
        <v>53200</v>
      </c>
      <c r="B32" s="25">
        <v>53300</v>
      </c>
      <c r="C32" s="26">
        <f t="shared" si="0"/>
        <v>2367.5515</v>
      </c>
      <c r="D32" s="25">
        <v>59200</v>
      </c>
      <c r="E32" s="25">
        <v>59300</v>
      </c>
      <c r="F32" s="26">
        <f t="shared" si="1"/>
        <v>2721.5515</v>
      </c>
      <c r="G32" s="24">
        <v>65200</v>
      </c>
      <c r="H32" s="25">
        <v>65300</v>
      </c>
      <c r="I32" s="26">
        <f t="shared" si="4"/>
        <v>3075.5515</v>
      </c>
      <c r="K32" s="41" t="s">
        <v>29</v>
      </c>
      <c r="L32" s="42"/>
      <c r="M32" s="42"/>
      <c r="N32" s="42"/>
      <c r="O32" s="42"/>
      <c r="P32" s="42"/>
      <c r="Q32" s="42"/>
      <c r="R32" s="42"/>
      <c r="S32" s="54"/>
    </row>
    <row r="33" spans="1:9" ht="9.9" customHeight="1" thickTop="1" x14ac:dyDescent="0.25">
      <c r="A33" s="24">
        <v>53300</v>
      </c>
      <c r="B33" s="25">
        <v>53400</v>
      </c>
      <c r="C33" s="26">
        <f t="shared" si="0"/>
        <v>2373.4514999999997</v>
      </c>
      <c r="D33" s="25">
        <v>59300</v>
      </c>
      <c r="E33" s="25">
        <v>59400</v>
      </c>
      <c r="F33" s="26">
        <f t="shared" si="1"/>
        <v>2727.4514999999997</v>
      </c>
      <c r="G33" s="24">
        <v>65300</v>
      </c>
      <c r="H33" s="25">
        <v>65400</v>
      </c>
      <c r="I33" s="26">
        <f t="shared" si="4"/>
        <v>3081.4514999999997</v>
      </c>
    </row>
    <row r="34" spans="1:9" ht="9.9" customHeight="1" x14ac:dyDescent="0.25">
      <c r="A34" s="24">
        <v>53400</v>
      </c>
      <c r="B34" s="25">
        <v>53500</v>
      </c>
      <c r="C34" s="26">
        <f t="shared" si="0"/>
        <v>2379.3514999999998</v>
      </c>
      <c r="D34" s="25">
        <v>59400</v>
      </c>
      <c r="E34" s="25">
        <v>59500</v>
      </c>
      <c r="F34" s="26">
        <f t="shared" si="1"/>
        <v>2733.3514999999998</v>
      </c>
      <c r="G34" s="24">
        <v>65400</v>
      </c>
      <c r="H34" s="25">
        <v>65500</v>
      </c>
      <c r="I34" s="26">
        <f t="shared" si="4"/>
        <v>3087.3514999999998</v>
      </c>
    </row>
    <row r="35" spans="1:9" ht="9.9" customHeight="1" x14ac:dyDescent="0.25">
      <c r="A35" s="24">
        <v>53500</v>
      </c>
      <c r="B35" s="25">
        <v>53600</v>
      </c>
      <c r="C35" s="26">
        <f t="shared" si="0"/>
        <v>2385.2514999999999</v>
      </c>
      <c r="D35" s="25">
        <v>59500</v>
      </c>
      <c r="E35" s="25">
        <v>59600</v>
      </c>
      <c r="F35" s="26">
        <f t="shared" si="1"/>
        <v>2739.2514999999999</v>
      </c>
      <c r="G35" s="24">
        <v>65500</v>
      </c>
      <c r="H35" s="25">
        <v>65600</v>
      </c>
      <c r="I35" s="26">
        <f t="shared" si="4"/>
        <v>3093.2514999999999</v>
      </c>
    </row>
    <row r="36" spans="1:9" ht="9.9" customHeight="1" x14ac:dyDescent="0.25">
      <c r="A36" s="24">
        <v>53600</v>
      </c>
      <c r="B36" s="25">
        <v>53700</v>
      </c>
      <c r="C36" s="26">
        <f t="shared" si="0"/>
        <v>2391.1514999999999</v>
      </c>
      <c r="D36" s="25">
        <v>59600</v>
      </c>
      <c r="E36" s="25">
        <v>59700</v>
      </c>
      <c r="F36" s="26">
        <f t="shared" si="1"/>
        <v>2745.1514999999999</v>
      </c>
      <c r="G36" s="24">
        <v>65600</v>
      </c>
      <c r="H36" s="25">
        <v>65700</v>
      </c>
      <c r="I36" s="26">
        <f t="shared" si="4"/>
        <v>3099.1514999999999</v>
      </c>
    </row>
    <row r="37" spans="1:9" ht="9.9" customHeight="1" x14ac:dyDescent="0.25">
      <c r="A37" s="24">
        <v>53700</v>
      </c>
      <c r="B37" s="25">
        <v>53800</v>
      </c>
      <c r="C37" s="26">
        <f t="shared" si="0"/>
        <v>2397.0515</v>
      </c>
      <c r="D37" s="25">
        <v>59700</v>
      </c>
      <c r="E37" s="25">
        <v>59800</v>
      </c>
      <c r="F37" s="26">
        <f t="shared" si="1"/>
        <v>2751.0515</v>
      </c>
      <c r="G37" s="24">
        <v>65700</v>
      </c>
      <c r="H37" s="25">
        <v>65800</v>
      </c>
      <c r="I37" s="26">
        <f t="shared" si="4"/>
        <v>3105.0515</v>
      </c>
    </row>
    <row r="38" spans="1:9" ht="9.9" customHeight="1" x14ac:dyDescent="0.25">
      <c r="A38" s="24">
        <v>53800</v>
      </c>
      <c r="B38" s="25">
        <v>53900</v>
      </c>
      <c r="C38" s="26">
        <f t="shared" si="0"/>
        <v>2402.9514999999997</v>
      </c>
      <c r="D38" s="25">
        <v>59800</v>
      </c>
      <c r="E38" s="25">
        <v>59900</v>
      </c>
      <c r="F38" s="26">
        <f t="shared" si="1"/>
        <v>2756.9514999999997</v>
      </c>
      <c r="G38" s="24">
        <v>65800</v>
      </c>
      <c r="H38" s="25">
        <v>65900</v>
      </c>
      <c r="I38" s="26">
        <f t="shared" si="4"/>
        <v>3110.9514999999997</v>
      </c>
    </row>
    <row r="39" spans="1:9" ht="9.9" customHeight="1" x14ac:dyDescent="0.25">
      <c r="A39" s="24">
        <v>53900</v>
      </c>
      <c r="B39" s="25">
        <v>54000</v>
      </c>
      <c r="C39" s="26">
        <f t="shared" si="0"/>
        <v>2408.8514999999998</v>
      </c>
      <c r="D39" s="25">
        <v>59900</v>
      </c>
      <c r="E39" s="25">
        <v>60000</v>
      </c>
      <c r="F39" s="26">
        <f t="shared" si="1"/>
        <v>2762.8514999999998</v>
      </c>
      <c r="G39" s="24">
        <v>65900</v>
      </c>
      <c r="H39" s="25">
        <v>66000</v>
      </c>
      <c r="I39" s="26">
        <f t="shared" si="4"/>
        <v>3116.8514999999998</v>
      </c>
    </row>
    <row r="40" spans="1:9" ht="9.9" customHeight="1" x14ac:dyDescent="0.25">
      <c r="A40" s="27"/>
      <c r="B40" s="28"/>
      <c r="C40" s="29"/>
      <c r="D40" s="28"/>
      <c r="E40" s="28"/>
      <c r="F40" s="29"/>
      <c r="G40" s="34"/>
      <c r="H40" s="35"/>
      <c r="I40" s="29"/>
    </row>
    <row r="41" spans="1:9" ht="9.9" customHeight="1" x14ac:dyDescent="0.25">
      <c r="A41" s="24">
        <v>54000</v>
      </c>
      <c r="B41" s="25">
        <v>54100</v>
      </c>
      <c r="C41" s="26">
        <f t="shared" si="0"/>
        <v>2414.7514999999999</v>
      </c>
      <c r="D41" s="25">
        <v>60000</v>
      </c>
      <c r="E41" s="25">
        <v>60100</v>
      </c>
      <c r="F41" s="26">
        <f t="shared" si="1"/>
        <v>2768.7514999999999</v>
      </c>
      <c r="G41" s="24">
        <v>66000</v>
      </c>
      <c r="H41" s="25">
        <v>66100</v>
      </c>
      <c r="I41" s="26">
        <f t="shared" ref="I41:I50" si="5">(((+G41+H41)/2)*0.059)+$S$21</f>
        <v>3122.7514999999999</v>
      </c>
    </row>
    <row r="42" spans="1:9" ht="9.9" customHeight="1" x14ac:dyDescent="0.25">
      <c r="A42" s="24">
        <v>54100</v>
      </c>
      <c r="B42" s="25">
        <v>54200</v>
      </c>
      <c r="C42" s="26">
        <f t="shared" si="0"/>
        <v>2420.6514999999999</v>
      </c>
      <c r="D42" s="25">
        <v>60100</v>
      </c>
      <c r="E42" s="25">
        <v>60200</v>
      </c>
      <c r="F42" s="26">
        <f t="shared" si="1"/>
        <v>2774.6514999999999</v>
      </c>
      <c r="G42" s="24">
        <v>66100</v>
      </c>
      <c r="H42" s="25">
        <v>66200</v>
      </c>
      <c r="I42" s="26">
        <f t="shared" si="5"/>
        <v>3128.6514999999999</v>
      </c>
    </row>
    <row r="43" spans="1:9" ht="9.9" customHeight="1" x14ac:dyDescent="0.25">
      <c r="A43" s="24">
        <v>54200</v>
      </c>
      <c r="B43" s="25">
        <v>54300</v>
      </c>
      <c r="C43" s="26">
        <f t="shared" si="0"/>
        <v>2426.5515</v>
      </c>
      <c r="D43" s="25">
        <v>60200</v>
      </c>
      <c r="E43" s="25">
        <v>60300</v>
      </c>
      <c r="F43" s="26">
        <f t="shared" si="1"/>
        <v>2780.5515</v>
      </c>
      <c r="G43" s="24">
        <v>66200</v>
      </c>
      <c r="H43" s="25">
        <v>66300</v>
      </c>
      <c r="I43" s="26">
        <f t="shared" si="5"/>
        <v>3134.5515</v>
      </c>
    </row>
    <row r="44" spans="1:9" ht="9.9" customHeight="1" x14ac:dyDescent="0.25">
      <c r="A44" s="24">
        <v>54300</v>
      </c>
      <c r="B44" s="25">
        <v>54400</v>
      </c>
      <c r="C44" s="26">
        <f t="shared" si="0"/>
        <v>2432.4514999999997</v>
      </c>
      <c r="D44" s="25">
        <v>60300</v>
      </c>
      <c r="E44" s="25">
        <v>60400</v>
      </c>
      <c r="F44" s="26">
        <f t="shared" si="1"/>
        <v>2786.4514999999997</v>
      </c>
      <c r="G44" s="24">
        <v>66300</v>
      </c>
      <c r="H44" s="25">
        <v>66400</v>
      </c>
      <c r="I44" s="26">
        <f t="shared" si="5"/>
        <v>3140.4514999999997</v>
      </c>
    </row>
    <row r="45" spans="1:9" ht="9.9" customHeight="1" x14ac:dyDescent="0.25">
      <c r="A45" s="24">
        <v>54400</v>
      </c>
      <c r="B45" s="25">
        <v>54500</v>
      </c>
      <c r="C45" s="26">
        <f t="shared" si="0"/>
        <v>2438.3514999999998</v>
      </c>
      <c r="D45" s="25">
        <v>60400</v>
      </c>
      <c r="E45" s="25">
        <v>60500</v>
      </c>
      <c r="F45" s="26">
        <f t="shared" si="1"/>
        <v>2792.3514999999998</v>
      </c>
      <c r="G45" s="24">
        <v>66400</v>
      </c>
      <c r="H45" s="25">
        <v>66500</v>
      </c>
      <c r="I45" s="26">
        <f t="shared" si="5"/>
        <v>3146.3514999999998</v>
      </c>
    </row>
    <row r="46" spans="1:9" ht="9.9" customHeight="1" x14ac:dyDescent="0.25">
      <c r="A46" s="24">
        <v>54500</v>
      </c>
      <c r="B46" s="25">
        <v>54600</v>
      </c>
      <c r="C46" s="26">
        <f t="shared" si="0"/>
        <v>2444.2514999999999</v>
      </c>
      <c r="D46" s="25">
        <v>60500</v>
      </c>
      <c r="E46" s="25">
        <v>60600</v>
      </c>
      <c r="F46" s="26">
        <f t="shared" si="1"/>
        <v>2798.2514999999999</v>
      </c>
      <c r="G46" s="24">
        <v>66500</v>
      </c>
      <c r="H46" s="25">
        <v>66600</v>
      </c>
      <c r="I46" s="26">
        <f t="shared" si="5"/>
        <v>3152.2514999999999</v>
      </c>
    </row>
    <row r="47" spans="1:9" ht="9.9" customHeight="1" x14ac:dyDescent="0.25">
      <c r="A47" s="24">
        <v>54600</v>
      </c>
      <c r="B47" s="25">
        <v>54700</v>
      </c>
      <c r="C47" s="26">
        <f t="shared" si="0"/>
        <v>2450.1514999999999</v>
      </c>
      <c r="D47" s="25">
        <v>60600</v>
      </c>
      <c r="E47" s="25">
        <v>60700</v>
      </c>
      <c r="F47" s="26">
        <f t="shared" si="1"/>
        <v>2804.1514999999999</v>
      </c>
      <c r="G47" s="24">
        <v>66600</v>
      </c>
      <c r="H47" s="25">
        <v>66700</v>
      </c>
      <c r="I47" s="26">
        <f t="shared" si="5"/>
        <v>3158.1514999999999</v>
      </c>
    </row>
    <row r="48" spans="1:9" ht="9.9" customHeight="1" x14ac:dyDescent="0.25">
      <c r="A48" s="24">
        <v>54700</v>
      </c>
      <c r="B48" s="25">
        <v>54800</v>
      </c>
      <c r="C48" s="26">
        <f t="shared" si="0"/>
        <v>2456.0515</v>
      </c>
      <c r="D48" s="25">
        <v>60700</v>
      </c>
      <c r="E48" s="25">
        <v>60800</v>
      </c>
      <c r="F48" s="26">
        <f t="shared" si="1"/>
        <v>2810.0515</v>
      </c>
      <c r="G48" s="24">
        <v>66700</v>
      </c>
      <c r="H48" s="25">
        <v>66800</v>
      </c>
      <c r="I48" s="26">
        <f t="shared" si="5"/>
        <v>3164.0515</v>
      </c>
    </row>
    <row r="49" spans="1:9" ht="9.9" customHeight="1" x14ac:dyDescent="0.25">
      <c r="A49" s="24">
        <v>54800</v>
      </c>
      <c r="B49" s="25">
        <v>54900</v>
      </c>
      <c r="C49" s="26">
        <f t="shared" si="0"/>
        <v>2461.9514999999997</v>
      </c>
      <c r="D49" s="25">
        <v>60800</v>
      </c>
      <c r="E49" s="25">
        <v>60900</v>
      </c>
      <c r="F49" s="26">
        <f t="shared" si="1"/>
        <v>2815.9514999999997</v>
      </c>
      <c r="G49" s="24">
        <v>66800</v>
      </c>
      <c r="H49" s="25">
        <v>66900</v>
      </c>
      <c r="I49" s="26">
        <f t="shared" si="5"/>
        <v>3169.9514999999997</v>
      </c>
    </row>
    <row r="50" spans="1:9" ht="9.9" customHeight="1" x14ac:dyDescent="0.25">
      <c r="A50" s="24">
        <v>54900</v>
      </c>
      <c r="B50" s="25">
        <v>55000</v>
      </c>
      <c r="C50" s="26">
        <f t="shared" si="0"/>
        <v>2467.8514999999998</v>
      </c>
      <c r="D50" s="25">
        <v>60900</v>
      </c>
      <c r="E50" s="25">
        <v>61000</v>
      </c>
      <c r="F50" s="26">
        <f t="shared" si="1"/>
        <v>2821.8514999999998</v>
      </c>
      <c r="G50" s="24">
        <v>66900</v>
      </c>
      <c r="H50" s="25">
        <v>67000</v>
      </c>
      <c r="I50" s="26">
        <f t="shared" si="5"/>
        <v>3175.8514999999998</v>
      </c>
    </row>
    <row r="51" spans="1:9" ht="9.9" customHeight="1" x14ac:dyDescent="0.25">
      <c r="A51" s="27"/>
      <c r="B51" s="28"/>
      <c r="C51" s="29"/>
      <c r="D51" s="28"/>
      <c r="E51" s="28"/>
      <c r="F51" s="29"/>
      <c r="G51" s="5"/>
      <c r="H51" s="6"/>
      <c r="I51" s="29"/>
    </row>
    <row r="52" spans="1:9" ht="9.9" customHeight="1" x14ac:dyDescent="0.25">
      <c r="A52" s="24">
        <v>55000</v>
      </c>
      <c r="B52" s="25">
        <v>55100</v>
      </c>
      <c r="C52" s="26">
        <f t="shared" si="0"/>
        <v>2473.7514999999999</v>
      </c>
      <c r="D52" s="25">
        <v>61000</v>
      </c>
      <c r="E52" s="25">
        <v>61100</v>
      </c>
      <c r="F52" s="26">
        <f t="shared" si="1"/>
        <v>2827.7514999999999</v>
      </c>
      <c r="G52" s="24">
        <v>67000</v>
      </c>
      <c r="H52" s="25">
        <v>67100</v>
      </c>
      <c r="I52" s="26">
        <f t="shared" ref="I52:I61" si="6">(((+G52+H52)/2)*0.059)+$S$21</f>
        <v>3181.7514999999999</v>
      </c>
    </row>
    <row r="53" spans="1:9" ht="9.9" customHeight="1" x14ac:dyDescent="0.25">
      <c r="A53" s="24">
        <v>55100</v>
      </c>
      <c r="B53" s="25">
        <v>55200</v>
      </c>
      <c r="C53" s="26">
        <f t="shared" si="0"/>
        <v>2479.6514999999999</v>
      </c>
      <c r="D53" s="25">
        <v>61100</v>
      </c>
      <c r="E53" s="25">
        <v>61200</v>
      </c>
      <c r="F53" s="26">
        <f t="shared" si="1"/>
        <v>2833.6514999999999</v>
      </c>
      <c r="G53" s="24">
        <v>67100</v>
      </c>
      <c r="H53" s="25">
        <v>67200</v>
      </c>
      <c r="I53" s="26">
        <f t="shared" si="6"/>
        <v>3187.6514999999999</v>
      </c>
    </row>
    <row r="54" spans="1:9" ht="9.9" customHeight="1" x14ac:dyDescent="0.25">
      <c r="A54" s="24">
        <v>55200</v>
      </c>
      <c r="B54" s="25">
        <v>55300</v>
      </c>
      <c r="C54" s="26">
        <f t="shared" si="0"/>
        <v>2485.5515</v>
      </c>
      <c r="D54" s="25">
        <v>61200</v>
      </c>
      <c r="E54" s="25">
        <v>61300</v>
      </c>
      <c r="F54" s="26">
        <f t="shared" si="1"/>
        <v>2839.5515</v>
      </c>
      <c r="G54" s="24">
        <v>67200</v>
      </c>
      <c r="H54" s="25">
        <v>67300</v>
      </c>
      <c r="I54" s="26">
        <f t="shared" si="6"/>
        <v>3193.5515</v>
      </c>
    </row>
    <row r="55" spans="1:9" ht="9.9" customHeight="1" x14ac:dyDescent="0.25">
      <c r="A55" s="24">
        <v>55300</v>
      </c>
      <c r="B55" s="25">
        <v>55400</v>
      </c>
      <c r="C55" s="26">
        <f t="shared" si="0"/>
        <v>2491.4514999999997</v>
      </c>
      <c r="D55" s="25">
        <v>61300</v>
      </c>
      <c r="E55" s="25">
        <v>61400</v>
      </c>
      <c r="F55" s="26">
        <f t="shared" si="1"/>
        <v>2845.4514999999997</v>
      </c>
      <c r="G55" s="24">
        <v>67300</v>
      </c>
      <c r="H55" s="25">
        <v>67400</v>
      </c>
      <c r="I55" s="26">
        <f t="shared" si="6"/>
        <v>3199.4514999999997</v>
      </c>
    </row>
    <row r="56" spans="1:9" ht="9.9" customHeight="1" x14ac:dyDescent="0.25">
      <c r="A56" s="24">
        <v>55400</v>
      </c>
      <c r="B56" s="25">
        <v>55500</v>
      </c>
      <c r="C56" s="26">
        <f t="shared" si="0"/>
        <v>2497.3514999999998</v>
      </c>
      <c r="D56" s="25">
        <v>61400</v>
      </c>
      <c r="E56" s="25">
        <v>61500</v>
      </c>
      <c r="F56" s="26">
        <f t="shared" si="1"/>
        <v>2851.3514999999998</v>
      </c>
      <c r="G56" s="24">
        <v>67400</v>
      </c>
      <c r="H56" s="25">
        <v>67500</v>
      </c>
      <c r="I56" s="26">
        <f t="shared" si="6"/>
        <v>3205.3514999999998</v>
      </c>
    </row>
    <row r="57" spans="1:9" ht="9.9" customHeight="1" x14ac:dyDescent="0.25">
      <c r="A57" s="24">
        <v>55500</v>
      </c>
      <c r="B57" s="25">
        <v>55600</v>
      </c>
      <c r="C57" s="26">
        <f t="shared" si="0"/>
        <v>2503.2514999999999</v>
      </c>
      <c r="D57" s="25">
        <v>61500</v>
      </c>
      <c r="E57" s="25">
        <v>61600</v>
      </c>
      <c r="F57" s="26">
        <f t="shared" si="1"/>
        <v>2857.2514999999999</v>
      </c>
      <c r="G57" s="24">
        <v>67500</v>
      </c>
      <c r="H57" s="25">
        <v>67600</v>
      </c>
      <c r="I57" s="26">
        <f t="shared" si="6"/>
        <v>3211.2514999999999</v>
      </c>
    </row>
    <row r="58" spans="1:9" ht="9.9" customHeight="1" x14ac:dyDescent="0.25">
      <c r="A58" s="24">
        <v>55600</v>
      </c>
      <c r="B58" s="25">
        <v>55700</v>
      </c>
      <c r="C58" s="26">
        <f t="shared" si="0"/>
        <v>2509.1514999999999</v>
      </c>
      <c r="D58" s="25">
        <v>61600</v>
      </c>
      <c r="E58" s="25">
        <v>61700</v>
      </c>
      <c r="F58" s="26">
        <f t="shared" si="1"/>
        <v>2863.1514999999999</v>
      </c>
      <c r="G58" s="24">
        <v>67600</v>
      </c>
      <c r="H58" s="25">
        <v>67700</v>
      </c>
      <c r="I58" s="26">
        <f t="shared" si="6"/>
        <v>3217.1514999999999</v>
      </c>
    </row>
    <row r="59" spans="1:9" ht="9.9" customHeight="1" x14ac:dyDescent="0.25">
      <c r="A59" s="24">
        <v>55700</v>
      </c>
      <c r="B59" s="25">
        <v>55800</v>
      </c>
      <c r="C59" s="26">
        <f t="shared" si="0"/>
        <v>2515.0515</v>
      </c>
      <c r="D59" s="25">
        <v>61700</v>
      </c>
      <c r="E59" s="25">
        <v>61800</v>
      </c>
      <c r="F59" s="26">
        <f t="shared" si="1"/>
        <v>2869.0515</v>
      </c>
      <c r="G59" s="24">
        <v>67700</v>
      </c>
      <c r="H59" s="25">
        <v>67800</v>
      </c>
      <c r="I59" s="26">
        <f t="shared" si="6"/>
        <v>3223.0515</v>
      </c>
    </row>
    <row r="60" spans="1:9" ht="9.9" customHeight="1" x14ac:dyDescent="0.25">
      <c r="A60" s="24">
        <v>55800</v>
      </c>
      <c r="B60" s="25">
        <v>55900</v>
      </c>
      <c r="C60" s="26">
        <f t="shared" si="0"/>
        <v>2520.9514999999997</v>
      </c>
      <c r="D60" s="25">
        <v>61800</v>
      </c>
      <c r="E60" s="25">
        <v>61900</v>
      </c>
      <c r="F60" s="26">
        <f t="shared" si="1"/>
        <v>2874.9514999999997</v>
      </c>
      <c r="G60" s="24">
        <v>67800</v>
      </c>
      <c r="H60" s="25">
        <v>67900</v>
      </c>
      <c r="I60" s="26">
        <f t="shared" si="6"/>
        <v>3228.9514999999997</v>
      </c>
    </row>
    <row r="61" spans="1:9" ht="9.9" customHeight="1" thickBot="1" x14ac:dyDescent="0.3">
      <c r="A61" s="24">
        <v>55900</v>
      </c>
      <c r="B61" s="25">
        <v>56000</v>
      </c>
      <c r="C61" s="26">
        <f t="shared" si="0"/>
        <v>2526.8514999999998</v>
      </c>
      <c r="D61" s="25">
        <v>61900</v>
      </c>
      <c r="E61" s="25">
        <v>62000</v>
      </c>
      <c r="F61" s="26">
        <f t="shared" si="1"/>
        <v>2880.8514999999998</v>
      </c>
      <c r="G61" s="24">
        <v>67900</v>
      </c>
      <c r="H61" s="25">
        <v>68000</v>
      </c>
      <c r="I61" s="26">
        <f t="shared" si="6"/>
        <v>3234.8514999999998</v>
      </c>
    </row>
    <row r="62" spans="1:9" ht="9.9" customHeight="1" x14ac:dyDescent="0.25">
      <c r="A62" s="27"/>
      <c r="B62" s="28"/>
      <c r="C62" s="29"/>
      <c r="D62" s="31"/>
      <c r="E62" s="31"/>
      <c r="F62" s="29"/>
      <c r="G62" s="109"/>
      <c r="H62" s="110"/>
      <c r="I62" s="111"/>
    </row>
    <row r="63" spans="1:9" ht="9.9" customHeight="1" x14ac:dyDescent="0.25">
      <c r="A63" s="24">
        <v>56000</v>
      </c>
      <c r="B63" s="25">
        <v>56100</v>
      </c>
      <c r="C63" s="26">
        <f t="shared" si="0"/>
        <v>2532.7514999999999</v>
      </c>
      <c r="D63" s="25">
        <v>62000</v>
      </c>
      <c r="E63" s="25">
        <v>62100</v>
      </c>
      <c r="F63" s="26">
        <f t="shared" si="1"/>
        <v>2886.7514999999999</v>
      </c>
      <c r="G63" s="23">
        <v>68000</v>
      </c>
      <c r="H63" s="22">
        <v>68100</v>
      </c>
      <c r="I63" s="26">
        <f t="shared" ref="I63:I72" si="7">(((+G63+H63)/2)*0.059)+$S$21</f>
        <v>3240.7514999999999</v>
      </c>
    </row>
    <row r="64" spans="1:9" ht="9.9" customHeight="1" x14ac:dyDescent="0.25">
      <c r="A64" s="24">
        <v>56100</v>
      </c>
      <c r="B64" s="25">
        <v>56200</v>
      </c>
      <c r="C64" s="26">
        <f t="shared" si="0"/>
        <v>2538.6514999999999</v>
      </c>
      <c r="D64" s="25">
        <v>62100</v>
      </c>
      <c r="E64" s="25">
        <v>62200</v>
      </c>
      <c r="F64" s="26">
        <f t="shared" si="1"/>
        <v>2892.6514999999999</v>
      </c>
      <c r="G64" s="23">
        <v>68100</v>
      </c>
      <c r="H64" s="22">
        <v>68200</v>
      </c>
      <c r="I64" s="26">
        <f t="shared" si="7"/>
        <v>3246.6514999999999</v>
      </c>
    </row>
    <row r="65" spans="1:9" ht="9.9" customHeight="1" x14ac:dyDescent="0.25">
      <c r="A65" s="24">
        <v>56200</v>
      </c>
      <c r="B65" s="25">
        <v>56300</v>
      </c>
      <c r="C65" s="26">
        <f t="shared" si="0"/>
        <v>2544.5515</v>
      </c>
      <c r="D65" s="25">
        <v>62200</v>
      </c>
      <c r="E65" s="25">
        <v>62300</v>
      </c>
      <c r="F65" s="26">
        <f t="shared" si="1"/>
        <v>2898.5515</v>
      </c>
      <c r="G65" s="23">
        <v>68200</v>
      </c>
      <c r="H65" s="22">
        <v>68300</v>
      </c>
      <c r="I65" s="26">
        <f t="shared" si="7"/>
        <v>3252.5515</v>
      </c>
    </row>
    <row r="66" spans="1:9" ht="9.9" customHeight="1" x14ac:dyDescent="0.25">
      <c r="A66" s="24">
        <v>56300</v>
      </c>
      <c r="B66" s="25">
        <v>56400</v>
      </c>
      <c r="C66" s="26">
        <f t="shared" si="0"/>
        <v>2550.4514999999997</v>
      </c>
      <c r="D66" s="25">
        <v>62300</v>
      </c>
      <c r="E66" s="25">
        <v>62400</v>
      </c>
      <c r="F66" s="26">
        <f t="shared" si="1"/>
        <v>2904.4514999999997</v>
      </c>
      <c r="G66" s="23">
        <v>68300</v>
      </c>
      <c r="H66" s="22">
        <v>68400</v>
      </c>
      <c r="I66" s="26">
        <f t="shared" si="7"/>
        <v>3258.4514999999997</v>
      </c>
    </row>
    <row r="67" spans="1:9" ht="9.9" customHeight="1" x14ac:dyDescent="0.25">
      <c r="A67" s="24">
        <v>56400</v>
      </c>
      <c r="B67" s="25">
        <v>56500</v>
      </c>
      <c r="C67" s="26">
        <f t="shared" si="0"/>
        <v>2556.3514999999998</v>
      </c>
      <c r="D67" s="25">
        <v>62400</v>
      </c>
      <c r="E67" s="25">
        <v>62500</v>
      </c>
      <c r="F67" s="26">
        <f t="shared" si="1"/>
        <v>2910.3514999999998</v>
      </c>
      <c r="G67" s="23">
        <v>68400</v>
      </c>
      <c r="H67" s="22">
        <v>68500</v>
      </c>
      <c r="I67" s="26">
        <f t="shared" si="7"/>
        <v>3264.3514999999998</v>
      </c>
    </row>
    <row r="68" spans="1:9" ht="9.9" customHeight="1" x14ac:dyDescent="0.25">
      <c r="A68" s="24">
        <v>56500</v>
      </c>
      <c r="B68" s="25">
        <v>56600</v>
      </c>
      <c r="C68" s="26">
        <f t="shared" si="0"/>
        <v>2562.2514999999999</v>
      </c>
      <c r="D68" s="25">
        <v>62500</v>
      </c>
      <c r="E68" s="25">
        <v>62600</v>
      </c>
      <c r="F68" s="26">
        <f t="shared" si="1"/>
        <v>2916.2514999999999</v>
      </c>
      <c r="G68" s="23">
        <v>68500</v>
      </c>
      <c r="H68" s="22">
        <v>68600</v>
      </c>
      <c r="I68" s="26">
        <f t="shared" si="7"/>
        <v>3270.2514999999999</v>
      </c>
    </row>
    <row r="69" spans="1:9" ht="9.9" customHeight="1" x14ac:dyDescent="0.25">
      <c r="A69" s="24">
        <v>56600</v>
      </c>
      <c r="B69" s="25">
        <v>56700</v>
      </c>
      <c r="C69" s="26">
        <f t="shared" si="0"/>
        <v>2568.1514999999999</v>
      </c>
      <c r="D69" s="25">
        <v>62600</v>
      </c>
      <c r="E69" s="25">
        <v>62700</v>
      </c>
      <c r="F69" s="26">
        <f t="shared" si="1"/>
        <v>2922.1514999999999</v>
      </c>
      <c r="G69" s="23">
        <v>68600</v>
      </c>
      <c r="H69" s="22">
        <v>68700</v>
      </c>
      <c r="I69" s="26">
        <f t="shared" si="7"/>
        <v>3276.1514999999999</v>
      </c>
    </row>
    <row r="70" spans="1:9" ht="9.9" customHeight="1" x14ac:dyDescent="0.25">
      <c r="A70" s="24">
        <v>56700</v>
      </c>
      <c r="B70" s="25">
        <v>56800</v>
      </c>
      <c r="C70" s="26">
        <f t="shared" si="0"/>
        <v>2574.0515</v>
      </c>
      <c r="D70" s="25">
        <v>62700</v>
      </c>
      <c r="E70" s="25">
        <v>62800</v>
      </c>
      <c r="F70" s="26">
        <f t="shared" si="1"/>
        <v>2928.0515</v>
      </c>
      <c r="G70" s="23">
        <v>68700</v>
      </c>
      <c r="H70" s="22">
        <v>68800</v>
      </c>
      <c r="I70" s="26">
        <f t="shared" si="7"/>
        <v>3282.0515</v>
      </c>
    </row>
    <row r="71" spans="1:9" ht="9.9" customHeight="1" x14ac:dyDescent="0.25">
      <c r="A71" s="24">
        <v>56800</v>
      </c>
      <c r="B71" s="25">
        <v>56900</v>
      </c>
      <c r="C71" s="26">
        <f t="shared" si="0"/>
        <v>2579.9514999999997</v>
      </c>
      <c r="D71" s="25">
        <v>62800</v>
      </c>
      <c r="E71" s="25">
        <v>62900</v>
      </c>
      <c r="F71" s="26">
        <f t="shared" si="1"/>
        <v>2933.9514999999997</v>
      </c>
      <c r="G71" s="23">
        <v>68800</v>
      </c>
      <c r="H71" s="22">
        <v>68900</v>
      </c>
      <c r="I71" s="26">
        <f t="shared" si="7"/>
        <v>3287.9514999999997</v>
      </c>
    </row>
    <row r="72" spans="1:9" ht="9.9" customHeight="1" x14ac:dyDescent="0.25">
      <c r="A72" s="36">
        <v>56900</v>
      </c>
      <c r="B72" s="37">
        <v>57000</v>
      </c>
      <c r="C72" s="102">
        <f t="shared" ref="C72" si="8">(((+A72+B72)/2)*0.059)+$S$21</f>
        <v>2585.8514999999998</v>
      </c>
      <c r="D72" s="37">
        <v>62900</v>
      </c>
      <c r="E72" s="37">
        <v>63000</v>
      </c>
      <c r="F72" s="102">
        <f t="shared" ref="F72" si="9">(((+D72+E72)/2)*0.059)+$S$21</f>
        <v>2939.8514999999998</v>
      </c>
      <c r="G72" s="103">
        <v>68900</v>
      </c>
      <c r="H72" s="104">
        <v>69000</v>
      </c>
      <c r="I72" s="102">
        <f t="shared" si="7"/>
        <v>3293.8514999999998</v>
      </c>
    </row>
    <row r="73" spans="1:9" ht="9.9" customHeight="1" x14ac:dyDescent="0.25">
      <c r="C73" s="25"/>
    </row>
    <row r="74" spans="1:9" ht="9.9" customHeight="1" x14ac:dyDescent="0.25"/>
    <row r="75" spans="1:9" ht="9.9" customHeight="1" x14ac:dyDescent="0.25"/>
    <row r="76" spans="1:9" ht="9.9" customHeight="1" x14ac:dyDescent="0.25"/>
    <row r="77" spans="1:9" ht="9.9" customHeight="1" x14ac:dyDescent="0.25"/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77"/>
  <sheetViews>
    <sheetView topLeftCell="A25" zoomScaleNormal="100" workbookViewId="0">
      <selection activeCell="I72" sqref="I72"/>
    </sheetView>
  </sheetViews>
  <sheetFormatPr defaultRowHeight="13.2" x14ac:dyDescent="0.25"/>
  <cols>
    <col min="3" max="3" width="9.6640625" bestFit="1" customWidth="1"/>
    <col min="17" max="17" width="9.88671875" bestFit="1" customWidth="1"/>
  </cols>
  <sheetData>
    <row r="1" spans="1:19" ht="9.9" customHeight="1" x14ac:dyDescent="0.25">
      <c r="A1" s="8" t="s">
        <v>6</v>
      </c>
      <c r="B1" s="15"/>
      <c r="C1" s="16"/>
      <c r="D1" s="8" t="s">
        <v>6</v>
      </c>
      <c r="E1" s="15"/>
      <c r="F1" s="16"/>
      <c r="G1" s="8" t="s">
        <v>6</v>
      </c>
      <c r="H1" s="15"/>
      <c r="I1" s="16"/>
    </row>
    <row r="2" spans="1:19" ht="9.9" customHeight="1" thickBot="1" x14ac:dyDescent="0.3">
      <c r="A2" s="9" t="s">
        <v>7</v>
      </c>
      <c r="B2" s="18"/>
      <c r="C2" s="19"/>
      <c r="D2" s="9" t="s">
        <v>7</v>
      </c>
      <c r="E2" s="18"/>
      <c r="F2" s="19"/>
      <c r="G2" s="9" t="s">
        <v>7</v>
      </c>
      <c r="H2" s="18"/>
      <c r="I2" s="19"/>
    </row>
    <row r="3" spans="1:19" ht="9.9" customHeight="1" thickTop="1" x14ac:dyDescent="0.25">
      <c r="A3" s="20"/>
      <c r="B3" s="21"/>
      <c r="C3" s="4"/>
      <c r="D3" s="20"/>
      <c r="E3" s="21"/>
      <c r="F3" s="4"/>
      <c r="G3" s="20"/>
      <c r="H3" s="21"/>
      <c r="I3" s="4"/>
      <c r="K3" s="91"/>
      <c r="L3" s="92"/>
      <c r="M3" s="92"/>
      <c r="N3" s="92"/>
      <c r="O3" s="92"/>
      <c r="P3" s="92"/>
      <c r="Q3" s="92"/>
      <c r="R3" s="92"/>
      <c r="S3" s="93"/>
    </row>
    <row r="4" spans="1:19" ht="9.9" customHeight="1" x14ac:dyDescent="0.25">
      <c r="A4" s="12" t="s">
        <v>0</v>
      </c>
      <c r="B4" s="13" t="s">
        <v>2</v>
      </c>
      <c r="C4" s="14" t="s">
        <v>4</v>
      </c>
      <c r="D4" s="12" t="s">
        <v>0</v>
      </c>
      <c r="E4" s="13" t="s">
        <v>2</v>
      </c>
      <c r="F4" s="14" t="s">
        <v>4</v>
      </c>
      <c r="G4" s="12" t="s">
        <v>0</v>
      </c>
      <c r="H4" s="13" t="s">
        <v>2</v>
      </c>
      <c r="I4" s="14" t="s">
        <v>4</v>
      </c>
      <c r="K4" s="100" t="s">
        <v>26</v>
      </c>
      <c r="L4" s="79"/>
      <c r="M4" s="79"/>
      <c r="N4" s="79"/>
      <c r="O4" s="79"/>
      <c r="P4" s="79"/>
      <c r="Q4" s="79"/>
      <c r="R4" s="79"/>
      <c r="S4" s="80"/>
    </row>
    <row r="5" spans="1:19" ht="9.9" customHeight="1" x14ac:dyDescent="0.25">
      <c r="A5" s="12" t="s">
        <v>1</v>
      </c>
      <c r="B5" s="13" t="s">
        <v>3</v>
      </c>
      <c r="C5" s="14" t="s">
        <v>5</v>
      </c>
      <c r="D5" s="12" t="s">
        <v>1</v>
      </c>
      <c r="E5" s="13" t="s">
        <v>3</v>
      </c>
      <c r="F5" s="14" t="s">
        <v>5</v>
      </c>
      <c r="G5" s="12" t="s">
        <v>1</v>
      </c>
      <c r="H5" s="13" t="s">
        <v>3</v>
      </c>
      <c r="I5" s="14" t="s">
        <v>5</v>
      </c>
      <c r="K5" s="94" t="s">
        <v>8</v>
      </c>
      <c r="L5" s="95" t="s">
        <v>9</v>
      </c>
      <c r="M5" s="96" t="s">
        <v>11</v>
      </c>
      <c r="N5" s="97" t="s">
        <v>10</v>
      </c>
      <c r="O5" s="98"/>
      <c r="P5" s="98"/>
      <c r="Q5" s="98"/>
      <c r="R5" s="98"/>
      <c r="S5" s="99"/>
    </row>
    <row r="6" spans="1:19" ht="9.9" customHeight="1" x14ac:dyDescent="0.25">
      <c r="A6" s="3"/>
      <c r="B6" s="18"/>
      <c r="C6" s="4"/>
      <c r="D6" s="3"/>
      <c r="E6" s="18"/>
      <c r="F6" s="4"/>
      <c r="G6" s="3"/>
      <c r="H6" s="18"/>
      <c r="I6" s="4"/>
      <c r="K6" s="67">
        <v>0</v>
      </c>
      <c r="L6" s="68">
        <v>4699</v>
      </c>
      <c r="M6" s="75">
        <v>0</v>
      </c>
      <c r="N6" s="44"/>
      <c r="O6" s="39"/>
      <c r="P6" s="39"/>
      <c r="Q6" s="39"/>
      <c r="R6" s="55"/>
      <c r="S6" s="76"/>
    </row>
    <row r="7" spans="1:19" ht="9.9" customHeight="1" x14ac:dyDescent="0.25">
      <c r="A7" s="27"/>
      <c r="B7" s="28"/>
      <c r="C7" s="29"/>
      <c r="D7" s="30"/>
      <c r="E7" s="31"/>
      <c r="F7" s="29"/>
      <c r="G7" s="5"/>
      <c r="H7" s="6"/>
      <c r="I7" s="7"/>
      <c r="K7" s="67">
        <v>4700</v>
      </c>
      <c r="L7" s="68">
        <v>9199</v>
      </c>
      <c r="M7" s="75">
        <v>0.02</v>
      </c>
      <c r="N7" s="45">
        <v>-93.98</v>
      </c>
      <c r="O7" s="39"/>
      <c r="P7" s="39"/>
      <c r="Q7" s="39"/>
      <c r="R7" s="38"/>
      <c r="S7" s="112">
        <v>-93.98</v>
      </c>
    </row>
    <row r="8" spans="1:19" ht="9.9" customHeight="1" x14ac:dyDescent="0.25">
      <c r="A8" s="24">
        <v>69000</v>
      </c>
      <c r="B8" s="25">
        <v>69100</v>
      </c>
      <c r="C8" s="26">
        <f t="shared" ref="C8:C71" si="0">(((+A8+B8)/2)*0.059)+$S$21</f>
        <v>3299.7514999999999</v>
      </c>
      <c r="D8" s="24">
        <v>75001</v>
      </c>
      <c r="E8" s="25">
        <f>75101</f>
        <v>75101</v>
      </c>
      <c r="F8" s="26">
        <f t="shared" ref="F8:F17" si="1">(((+D8+E8)/2)*0.059)+$S$21</f>
        <v>3653.8105</v>
      </c>
      <c r="G8" s="24">
        <v>81001</v>
      </c>
      <c r="H8" s="25">
        <f>G8+100</f>
        <v>81101</v>
      </c>
      <c r="I8" s="26">
        <f>(((+G8+H8)/2)*0.059)+$S$21</f>
        <v>4007.8105</v>
      </c>
      <c r="K8" s="67">
        <v>9200</v>
      </c>
      <c r="L8" s="68">
        <v>13899</v>
      </c>
      <c r="M8" s="75">
        <v>0.03</v>
      </c>
      <c r="N8" s="45">
        <v>-93.98</v>
      </c>
      <c r="O8" s="40">
        <v>-91.989999999999981</v>
      </c>
      <c r="P8" s="2"/>
      <c r="Q8" s="39"/>
      <c r="R8" s="38"/>
      <c r="S8" s="112">
        <v>-185.96999999999997</v>
      </c>
    </row>
    <row r="9" spans="1:19" ht="9.9" customHeight="1" x14ac:dyDescent="0.25">
      <c r="A9" s="24">
        <v>69100</v>
      </c>
      <c r="B9" s="25">
        <v>69200</v>
      </c>
      <c r="C9" s="26">
        <f t="shared" si="0"/>
        <v>3305.6514999999999</v>
      </c>
      <c r="D9" s="25">
        <v>75101</v>
      </c>
      <c r="E9" s="25">
        <v>75201</v>
      </c>
      <c r="F9" s="26">
        <f t="shared" si="1"/>
        <v>3659.7104999999997</v>
      </c>
      <c r="G9" s="24">
        <v>81101</v>
      </c>
      <c r="H9" s="25">
        <f t="shared" ref="H9:H17" si="2">G9+100</f>
        <v>81201</v>
      </c>
      <c r="I9" s="26">
        <f t="shared" ref="I9:I17" si="3">(((+G9+H9)/2)*0.059)+$S$21</f>
        <v>4013.7104999999997</v>
      </c>
      <c r="K9" s="67">
        <v>13900</v>
      </c>
      <c r="L9" s="68">
        <v>22899</v>
      </c>
      <c r="M9" s="75">
        <v>3.4000000000000002E-2</v>
      </c>
      <c r="N9" s="45">
        <v>-93.98</v>
      </c>
      <c r="O9" s="40">
        <v>-91.989999999999981</v>
      </c>
      <c r="P9" s="40">
        <v>-55.596000000000046</v>
      </c>
      <c r="Q9" s="39"/>
      <c r="R9" s="38"/>
      <c r="S9" s="112">
        <v>-241.56600000000003</v>
      </c>
    </row>
    <row r="10" spans="1:19" ht="9.9" customHeight="1" thickBot="1" x14ac:dyDescent="0.3">
      <c r="A10" s="24">
        <v>69200</v>
      </c>
      <c r="B10" s="25">
        <v>69300</v>
      </c>
      <c r="C10" s="26">
        <f t="shared" si="0"/>
        <v>3311.5515</v>
      </c>
      <c r="D10" s="24">
        <v>75201</v>
      </c>
      <c r="E10" s="25">
        <v>75301</v>
      </c>
      <c r="F10" s="26">
        <f t="shared" si="1"/>
        <v>3665.6105000000002</v>
      </c>
      <c r="G10" s="24">
        <v>81201</v>
      </c>
      <c r="H10" s="25">
        <f t="shared" si="2"/>
        <v>81301</v>
      </c>
      <c r="I10" s="26">
        <f t="shared" si="3"/>
        <v>4019.6105000000002</v>
      </c>
      <c r="K10" s="41" t="s">
        <v>29</v>
      </c>
      <c r="L10" s="42"/>
      <c r="M10" s="42"/>
      <c r="N10" s="42"/>
      <c r="O10" s="42"/>
      <c r="P10" s="42"/>
      <c r="Q10" s="42"/>
      <c r="R10" s="42"/>
      <c r="S10" s="54"/>
    </row>
    <row r="11" spans="1:19" ht="9.9" customHeight="1" thickTop="1" x14ac:dyDescent="0.25">
      <c r="A11" s="24">
        <v>69300</v>
      </c>
      <c r="B11" s="25">
        <v>69400</v>
      </c>
      <c r="C11" s="26">
        <f t="shared" si="0"/>
        <v>3317.4514999999997</v>
      </c>
      <c r="D11" s="25">
        <v>75301</v>
      </c>
      <c r="E11" s="25">
        <v>75401</v>
      </c>
      <c r="F11" s="26">
        <f t="shared" si="1"/>
        <v>3671.5104999999999</v>
      </c>
      <c r="G11" s="24">
        <v>81301</v>
      </c>
      <c r="H11" s="25">
        <f t="shared" si="2"/>
        <v>81401</v>
      </c>
      <c r="I11" s="26">
        <f t="shared" si="3"/>
        <v>4025.5104999999999</v>
      </c>
    </row>
    <row r="12" spans="1:19" ht="9.9" customHeight="1" thickBot="1" x14ac:dyDescent="0.3">
      <c r="A12" s="24">
        <v>69400</v>
      </c>
      <c r="B12" s="25">
        <v>69500</v>
      </c>
      <c r="C12" s="26">
        <f t="shared" si="0"/>
        <v>3323.3515000000002</v>
      </c>
      <c r="D12" s="24">
        <v>75401</v>
      </c>
      <c r="E12" s="25">
        <v>75501</v>
      </c>
      <c r="F12" s="26">
        <f t="shared" si="1"/>
        <v>3677.4104999999995</v>
      </c>
      <c r="G12" s="24">
        <v>81401</v>
      </c>
      <c r="H12" s="25">
        <f t="shared" si="2"/>
        <v>81501</v>
      </c>
      <c r="I12" s="26">
        <f t="shared" si="3"/>
        <v>4031.4104999999995</v>
      </c>
    </row>
    <row r="13" spans="1:19" ht="9.9" customHeight="1" thickTop="1" x14ac:dyDescent="0.25">
      <c r="A13" s="24">
        <v>69500</v>
      </c>
      <c r="B13" s="25">
        <v>69600</v>
      </c>
      <c r="C13" s="26">
        <f t="shared" si="0"/>
        <v>3329.2514999999999</v>
      </c>
      <c r="D13" s="25">
        <v>75501</v>
      </c>
      <c r="E13" s="25">
        <v>75601</v>
      </c>
      <c r="F13" s="26">
        <f t="shared" si="1"/>
        <v>3683.3105</v>
      </c>
      <c r="G13" s="24">
        <v>81501</v>
      </c>
      <c r="H13" s="25">
        <f t="shared" si="2"/>
        <v>81601</v>
      </c>
      <c r="I13" s="26">
        <f t="shared" si="3"/>
        <v>4037.3105</v>
      </c>
      <c r="K13" s="82"/>
      <c r="L13" s="83"/>
      <c r="M13" s="83"/>
      <c r="N13" s="83"/>
      <c r="O13" s="83"/>
      <c r="P13" s="83"/>
      <c r="Q13" s="83"/>
      <c r="R13" s="83"/>
      <c r="S13" s="84"/>
    </row>
    <row r="14" spans="1:19" ht="9.9" customHeight="1" x14ac:dyDescent="0.25">
      <c r="A14" s="24">
        <v>69600</v>
      </c>
      <c r="B14" s="25">
        <v>69700</v>
      </c>
      <c r="C14" s="26">
        <f t="shared" si="0"/>
        <v>3335.1514999999995</v>
      </c>
      <c r="D14" s="24">
        <v>75601</v>
      </c>
      <c r="E14" s="25">
        <v>75701</v>
      </c>
      <c r="F14" s="26">
        <f t="shared" si="1"/>
        <v>3689.2104999999997</v>
      </c>
      <c r="G14" s="24">
        <v>81601</v>
      </c>
      <c r="H14" s="25">
        <f t="shared" si="2"/>
        <v>81701</v>
      </c>
      <c r="I14" s="26">
        <f t="shared" si="3"/>
        <v>4043.2104999999997</v>
      </c>
      <c r="K14" s="101" t="s">
        <v>30</v>
      </c>
      <c r="L14" s="77"/>
      <c r="M14" s="77"/>
      <c r="N14" s="77"/>
      <c r="O14" s="77"/>
      <c r="P14" s="77"/>
      <c r="Q14" s="77"/>
      <c r="R14" s="77"/>
      <c r="S14" s="78"/>
    </row>
    <row r="15" spans="1:19" ht="9.9" customHeight="1" x14ac:dyDescent="0.25">
      <c r="A15" s="24">
        <v>69700</v>
      </c>
      <c r="B15" s="25">
        <v>69800</v>
      </c>
      <c r="C15" s="26">
        <f t="shared" si="0"/>
        <v>3341.0515</v>
      </c>
      <c r="D15" s="25">
        <v>75701</v>
      </c>
      <c r="E15" s="25">
        <f>D15+100</f>
        <v>75801</v>
      </c>
      <c r="F15" s="26">
        <f t="shared" si="1"/>
        <v>3695.1105000000002</v>
      </c>
      <c r="G15" s="24">
        <v>81701</v>
      </c>
      <c r="H15" s="25">
        <f t="shared" si="2"/>
        <v>81801</v>
      </c>
      <c r="I15" s="26">
        <f t="shared" si="3"/>
        <v>4049.1105000000002</v>
      </c>
      <c r="K15" s="85" t="s">
        <v>8</v>
      </c>
      <c r="L15" s="86" t="s">
        <v>9</v>
      </c>
      <c r="M15" s="87" t="s">
        <v>11</v>
      </c>
      <c r="N15" s="88" t="s">
        <v>10</v>
      </c>
      <c r="O15" s="89"/>
      <c r="P15" s="89"/>
      <c r="Q15" s="89"/>
      <c r="R15" s="89"/>
      <c r="S15" s="90"/>
    </row>
    <row r="16" spans="1:19" ht="9.9" customHeight="1" x14ac:dyDescent="0.25">
      <c r="A16" s="24">
        <v>69800</v>
      </c>
      <c r="B16" s="25">
        <v>69900</v>
      </c>
      <c r="C16" s="26">
        <f t="shared" si="0"/>
        <v>3346.9514999999997</v>
      </c>
      <c r="D16" s="24">
        <v>75801</v>
      </c>
      <c r="E16" s="25">
        <f t="shared" ref="E16:E72" si="4">D16+100</f>
        <v>75901</v>
      </c>
      <c r="F16" s="26">
        <f t="shared" si="1"/>
        <v>3701.0104999999999</v>
      </c>
      <c r="G16" s="24">
        <v>81801</v>
      </c>
      <c r="H16" s="25">
        <f t="shared" si="2"/>
        <v>81901</v>
      </c>
      <c r="I16" s="26">
        <f t="shared" si="3"/>
        <v>4055.0104999999999</v>
      </c>
      <c r="K16" s="67">
        <v>0</v>
      </c>
      <c r="L16" s="68">
        <v>4699</v>
      </c>
      <c r="M16" s="170">
        <v>7.4999999999999997E-3</v>
      </c>
      <c r="N16" s="44"/>
      <c r="O16" s="39"/>
      <c r="P16" s="39"/>
      <c r="Q16" s="39"/>
      <c r="R16" s="55"/>
      <c r="S16" s="76"/>
    </row>
    <row r="17" spans="1:19" ht="9.9" customHeight="1" x14ac:dyDescent="0.25">
      <c r="A17" s="24">
        <v>69900</v>
      </c>
      <c r="B17" s="25">
        <v>70000</v>
      </c>
      <c r="C17" s="26">
        <f t="shared" si="0"/>
        <v>3352.8515000000002</v>
      </c>
      <c r="D17" s="25">
        <v>75901</v>
      </c>
      <c r="E17" s="25">
        <f t="shared" si="4"/>
        <v>76001</v>
      </c>
      <c r="F17" s="26">
        <f t="shared" si="1"/>
        <v>3706.9104999999995</v>
      </c>
      <c r="G17" s="24">
        <v>81901</v>
      </c>
      <c r="H17" s="25">
        <f t="shared" si="2"/>
        <v>82001</v>
      </c>
      <c r="I17" s="26">
        <f t="shared" si="3"/>
        <v>4060.9104999999995</v>
      </c>
      <c r="K17" s="67">
        <v>4700</v>
      </c>
      <c r="L17" s="68">
        <v>9199</v>
      </c>
      <c r="M17" s="75">
        <v>2.5000000000000001E-2</v>
      </c>
      <c r="N17" s="45">
        <v>-82.232500000000002</v>
      </c>
      <c r="O17" s="39"/>
      <c r="P17" s="39"/>
      <c r="Q17" s="39"/>
      <c r="R17" s="38"/>
      <c r="S17" s="112">
        <v>-82.232500000000002</v>
      </c>
    </row>
    <row r="18" spans="1:19" ht="9.9" customHeight="1" x14ac:dyDescent="0.25">
      <c r="A18" s="30"/>
      <c r="B18" s="31"/>
      <c r="C18" s="29"/>
      <c r="D18" s="6"/>
      <c r="E18" s="6"/>
      <c r="F18" s="29"/>
      <c r="G18" s="34"/>
      <c r="H18" s="35"/>
      <c r="I18" s="29"/>
      <c r="K18" s="67">
        <v>9200</v>
      </c>
      <c r="L18" s="68">
        <v>13899</v>
      </c>
      <c r="M18" s="75">
        <v>3.5000000000000003E-2</v>
      </c>
      <c r="N18" s="45">
        <v>-82.232500000000002</v>
      </c>
      <c r="O18" s="40">
        <v>-91.990000000000023</v>
      </c>
      <c r="P18" s="2"/>
      <c r="Q18" s="39"/>
      <c r="R18" s="38"/>
      <c r="S18" s="112">
        <v>-174.22250000000003</v>
      </c>
    </row>
    <row r="19" spans="1:19" ht="9.9" customHeight="1" x14ac:dyDescent="0.25">
      <c r="A19" s="24">
        <v>70000</v>
      </c>
      <c r="B19" s="25">
        <v>70100</v>
      </c>
      <c r="C19" s="26">
        <f t="shared" si="0"/>
        <v>3358.7514999999999</v>
      </c>
      <c r="D19" s="25">
        <v>76001</v>
      </c>
      <c r="E19" s="25">
        <f t="shared" si="4"/>
        <v>76101</v>
      </c>
      <c r="F19" s="26">
        <f t="shared" ref="F19:F28" si="5">(((+D19+E19)/2)*0.059)+$S$21</f>
        <v>3712.8105</v>
      </c>
      <c r="G19" s="24">
        <v>82001</v>
      </c>
      <c r="H19" s="25">
        <f t="shared" ref="H19:H28" si="6">G19+100</f>
        <v>82101</v>
      </c>
      <c r="I19" s="26">
        <f>(((+G19+H19)/2)*0.066)+$S$31-440</f>
        <v>4159.6659999999993</v>
      </c>
      <c r="K19" s="67">
        <v>13900</v>
      </c>
      <c r="L19" s="68">
        <v>22899</v>
      </c>
      <c r="M19" s="75">
        <v>4.4999999999999998E-2</v>
      </c>
      <c r="N19" s="45">
        <v>-82.232500000000002</v>
      </c>
      <c r="O19" s="40">
        <v>-91.990000000000023</v>
      </c>
      <c r="P19" s="40">
        <v>-138.98999999999992</v>
      </c>
      <c r="Q19" s="39"/>
      <c r="R19" s="38"/>
      <c r="S19" s="112">
        <v>-313.21249999999998</v>
      </c>
    </row>
    <row r="20" spans="1:19" ht="9.9" customHeight="1" x14ac:dyDescent="0.25">
      <c r="A20" s="24">
        <v>70100</v>
      </c>
      <c r="B20" s="25">
        <v>70200</v>
      </c>
      <c r="C20" s="26">
        <f t="shared" si="0"/>
        <v>3364.6514999999995</v>
      </c>
      <c r="D20" s="25">
        <v>76101</v>
      </c>
      <c r="E20" s="25">
        <f t="shared" si="4"/>
        <v>76201</v>
      </c>
      <c r="F20" s="26">
        <f t="shared" si="5"/>
        <v>3718.7104999999997</v>
      </c>
      <c r="G20" s="24">
        <v>82101</v>
      </c>
      <c r="H20" s="25">
        <f t="shared" si="6"/>
        <v>82201</v>
      </c>
      <c r="I20" s="26">
        <f>(((+G20+H20)/2)*0.066)+$S$31-440</f>
        <v>4166.2659999999996</v>
      </c>
      <c r="K20" s="67">
        <v>22900</v>
      </c>
      <c r="L20" s="68">
        <v>38499</v>
      </c>
      <c r="M20" s="75">
        <v>0.05</v>
      </c>
      <c r="N20" s="45">
        <v>-82.232500000000002</v>
      </c>
      <c r="O20" s="40">
        <v>-91.990000000000023</v>
      </c>
      <c r="P20" s="40">
        <v>-138.98999999999992</v>
      </c>
      <c r="Q20" s="40">
        <v>-114.4950000000001</v>
      </c>
      <c r="R20" s="38"/>
      <c r="S20" s="112">
        <v>-427.7075000000001</v>
      </c>
    </row>
    <row r="21" spans="1:19" ht="9.9" customHeight="1" x14ac:dyDescent="0.25">
      <c r="A21" s="24">
        <v>70200</v>
      </c>
      <c r="B21" s="25">
        <v>70300</v>
      </c>
      <c r="C21" s="26">
        <f t="shared" si="0"/>
        <v>3370.5515</v>
      </c>
      <c r="D21" s="25">
        <v>76201</v>
      </c>
      <c r="E21" s="25">
        <f t="shared" si="4"/>
        <v>76301</v>
      </c>
      <c r="F21" s="26">
        <f t="shared" si="5"/>
        <v>3724.6105000000002</v>
      </c>
      <c r="G21" s="24">
        <v>82201</v>
      </c>
      <c r="H21" s="25">
        <f t="shared" si="6"/>
        <v>82301</v>
      </c>
      <c r="I21" s="26">
        <f t="shared" ref="I21:I28" si="7">(((+G21+H21)/2)*0.066)+$S$31-440</f>
        <v>4172.8659999999991</v>
      </c>
      <c r="K21" s="67">
        <v>38500</v>
      </c>
      <c r="L21" s="68">
        <v>82000</v>
      </c>
      <c r="M21" s="75">
        <v>5.8999999999999997E-2</v>
      </c>
      <c r="N21" s="45">
        <v>-82.232500000000002</v>
      </c>
      <c r="O21" s="40">
        <v>-91.990000000000023</v>
      </c>
      <c r="P21" s="40">
        <v>-138.98999999999992</v>
      </c>
      <c r="Q21" s="40">
        <v>-114.4950000000001</v>
      </c>
      <c r="R21" s="43">
        <v>-346.49099999999976</v>
      </c>
      <c r="S21" s="112">
        <v>-774.19849999999985</v>
      </c>
    </row>
    <row r="22" spans="1:19" ht="9.9" customHeight="1" thickBot="1" x14ac:dyDescent="0.3">
      <c r="A22" s="24">
        <v>70300</v>
      </c>
      <c r="B22" s="25">
        <v>70400</v>
      </c>
      <c r="C22" s="26">
        <f t="shared" si="0"/>
        <v>3376.4514999999997</v>
      </c>
      <c r="D22" s="25">
        <v>76301</v>
      </c>
      <c r="E22" s="25">
        <f t="shared" si="4"/>
        <v>76401</v>
      </c>
      <c r="F22" s="26">
        <f t="shared" si="5"/>
        <v>3730.5104999999999</v>
      </c>
      <c r="G22" s="24">
        <v>82301</v>
      </c>
      <c r="H22" s="25">
        <f t="shared" si="6"/>
        <v>82401</v>
      </c>
      <c r="I22" s="26">
        <f t="shared" si="7"/>
        <v>4179.4659999999994</v>
      </c>
      <c r="K22" s="41" t="s">
        <v>29</v>
      </c>
      <c r="L22" s="42"/>
      <c r="M22" s="42"/>
      <c r="N22" s="42"/>
      <c r="O22" s="42"/>
      <c r="P22" s="42"/>
      <c r="Q22" s="42"/>
      <c r="R22" s="42"/>
      <c r="S22" s="54"/>
    </row>
    <row r="23" spans="1:19" ht="9.9" customHeight="1" thickTop="1" x14ac:dyDescent="0.25">
      <c r="A23" s="24">
        <v>70400</v>
      </c>
      <c r="B23" s="25">
        <v>70500</v>
      </c>
      <c r="C23" s="26">
        <f t="shared" si="0"/>
        <v>3382.3515000000002</v>
      </c>
      <c r="D23" s="25">
        <v>76401</v>
      </c>
      <c r="E23" s="25">
        <f t="shared" si="4"/>
        <v>76501</v>
      </c>
      <c r="F23" s="26">
        <f t="shared" si="5"/>
        <v>3736.4104999999995</v>
      </c>
      <c r="G23" s="24">
        <v>82401</v>
      </c>
      <c r="H23" s="25">
        <f t="shared" si="6"/>
        <v>82501</v>
      </c>
      <c r="I23" s="26">
        <f t="shared" si="7"/>
        <v>4186.0659999999998</v>
      </c>
    </row>
    <row r="24" spans="1:19" ht="9.9" customHeight="1" thickBot="1" x14ac:dyDescent="0.3">
      <c r="A24" s="24">
        <v>70500</v>
      </c>
      <c r="B24" s="25">
        <v>70600</v>
      </c>
      <c r="C24" s="26">
        <f t="shared" si="0"/>
        <v>3388.2514999999999</v>
      </c>
      <c r="D24" s="25">
        <v>76501</v>
      </c>
      <c r="E24" s="25">
        <f t="shared" si="4"/>
        <v>76601</v>
      </c>
      <c r="F24" s="26">
        <f t="shared" si="5"/>
        <v>3742.3105</v>
      </c>
      <c r="G24" s="24">
        <v>82501</v>
      </c>
      <c r="H24" s="25">
        <f t="shared" si="6"/>
        <v>82601</v>
      </c>
      <c r="I24" s="26">
        <f t="shared" si="7"/>
        <v>4192.6659999999993</v>
      </c>
    </row>
    <row r="25" spans="1:19" ht="9.9" customHeight="1" thickTop="1" x14ac:dyDescent="0.25">
      <c r="A25" s="24">
        <v>70600</v>
      </c>
      <c r="B25" s="25">
        <v>70700</v>
      </c>
      <c r="C25" s="26">
        <f t="shared" si="0"/>
        <v>3394.1514999999995</v>
      </c>
      <c r="D25" s="25">
        <v>76601</v>
      </c>
      <c r="E25" s="25">
        <f t="shared" si="4"/>
        <v>76701</v>
      </c>
      <c r="F25" s="26">
        <f t="shared" si="5"/>
        <v>3748.2104999999997</v>
      </c>
      <c r="G25" s="24">
        <v>82601</v>
      </c>
      <c r="H25" s="25">
        <f t="shared" si="6"/>
        <v>82701</v>
      </c>
      <c r="I25" s="26">
        <f t="shared" si="7"/>
        <v>4199.2659999999996</v>
      </c>
      <c r="K25" s="82"/>
      <c r="L25" s="83"/>
      <c r="M25" s="83"/>
      <c r="N25" s="83"/>
      <c r="O25" s="83"/>
      <c r="P25" s="83"/>
      <c r="Q25" s="83"/>
      <c r="R25" s="83"/>
      <c r="S25" s="84"/>
    </row>
    <row r="26" spans="1:19" ht="9.9" customHeight="1" x14ac:dyDescent="0.25">
      <c r="A26" s="24">
        <v>70700</v>
      </c>
      <c r="B26" s="25">
        <v>70800</v>
      </c>
      <c r="C26" s="26">
        <f t="shared" si="0"/>
        <v>3400.0515</v>
      </c>
      <c r="D26" s="25">
        <v>76701</v>
      </c>
      <c r="E26" s="25">
        <f t="shared" si="4"/>
        <v>76801</v>
      </c>
      <c r="F26" s="26">
        <f t="shared" si="5"/>
        <v>3754.1105000000002</v>
      </c>
      <c r="G26" s="24">
        <v>82701</v>
      </c>
      <c r="H26" s="25">
        <f t="shared" si="6"/>
        <v>82801</v>
      </c>
      <c r="I26" s="26">
        <f t="shared" si="7"/>
        <v>4205.8659999999991</v>
      </c>
      <c r="K26" s="101" t="s">
        <v>31</v>
      </c>
      <c r="L26" s="77"/>
      <c r="M26" s="77"/>
      <c r="N26" s="77"/>
      <c r="O26" s="77"/>
      <c r="P26" s="77"/>
      <c r="Q26" s="77"/>
      <c r="R26" s="77"/>
      <c r="S26" s="78"/>
    </row>
    <row r="27" spans="1:19" ht="9.9" customHeight="1" x14ac:dyDescent="0.25">
      <c r="A27" s="24">
        <v>70800</v>
      </c>
      <c r="B27" s="25">
        <v>70900</v>
      </c>
      <c r="C27" s="26">
        <f t="shared" si="0"/>
        <v>3405.9514999999997</v>
      </c>
      <c r="D27" s="25">
        <v>76801</v>
      </c>
      <c r="E27" s="25">
        <f t="shared" si="4"/>
        <v>76901</v>
      </c>
      <c r="F27" s="26">
        <f t="shared" si="5"/>
        <v>3760.0104999999999</v>
      </c>
      <c r="G27" s="24">
        <v>82801</v>
      </c>
      <c r="H27" s="25">
        <f t="shared" si="6"/>
        <v>82901</v>
      </c>
      <c r="I27" s="26">
        <f t="shared" si="7"/>
        <v>4212.4659999999994</v>
      </c>
      <c r="K27" s="85" t="s">
        <v>8</v>
      </c>
      <c r="L27" s="86" t="s">
        <v>9</v>
      </c>
      <c r="M27" s="87" t="s">
        <v>11</v>
      </c>
      <c r="N27" s="88" t="s">
        <v>10</v>
      </c>
      <c r="O27" s="89"/>
      <c r="P27" s="89"/>
      <c r="Q27" s="89"/>
      <c r="R27" s="89"/>
      <c r="S27" s="90"/>
    </row>
    <row r="28" spans="1:19" ht="9.9" customHeight="1" x14ac:dyDescent="0.25">
      <c r="A28" s="24">
        <v>70900</v>
      </c>
      <c r="B28" s="25">
        <v>71000</v>
      </c>
      <c r="C28" s="26">
        <f t="shared" si="0"/>
        <v>3411.8515000000002</v>
      </c>
      <c r="D28" s="25">
        <v>76901</v>
      </c>
      <c r="E28" s="25">
        <f t="shared" si="4"/>
        <v>77001</v>
      </c>
      <c r="F28" s="26">
        <f t="shared" si="5"/>
        <v>3765.9104999999995</v>
      </c>
      <c r="G28" s="24">
        <v>82901</v>
      </c>
      <c r="H28" s="25">
        <f t="shared" si="6"/>
        <v>83001</v>
      </c>
      <c r="I28" s="26">
        <f t="shared" si="7"/>
        <v>4219.0659999999998</v>
      </c>
      <c r="K28" s="67">
        <v>0</v>
      </c>
      <c r="L28" s="68">
        <v>4200</v>
      </c>
      <c r="M28" s="75">
        <v>0.02</v>
      </c>
      <c r="N28" s="44"/>
      <c r="O28" s="39"/>
      <c r="P28" s="39"/>
      <c r="Q28" s="39"/>
      <c r="R28" s="55"/>
      <c r="S28" s="76"/>
    </row>
    <row r="29" spans="1:19" ht="9.9" customHeight="1" x14ac:dyDescent="0.25">
      <c r="A29" s="5"/>
      <c r="B29" s="6"/>
      <c r="C29" s="29"/>
      <c r="D29" s="28"/>
      <c r="E29" s="28"/>
      <c r="F29" s="29"/>
      <c r="G29" s="34"/>
      <c r="H29" s="35"/>
      <c r="I29" s="29"/>
      <c r="K29" s="67">
        <v>4201</v>
      </c>
      <c r="L29" s="68">
        <v>8300</v>
      </c>
      <c r="M29" s="75">
        <v>0.04</v>
      </c>
      <c r="N29" s="45">
        <v>-84</v>
      </c>
      <c r="O29" s="39"/>
      <c r="P29" s="39"/>
      <c r="Q29" s="39"/>
      <c r="R29" s="38"/>
      <c r="S29" s="112">
        <v>-84</v>
      </c>
    </row>
    <row r="30" spans="1:19" ht="9.9" customHeight="1" x14ac:dyDescent="0.25">
      <c r="A30" s="24">
        <v>71000</v>
      </c>
      <c r="B30" s="25">
        <v>71100</v>
      </c>
      <c r="C30" s="26">
        <f t="shared" si="0"/>
        <v>3417.7514999999999</v>
      </c>
      <c r="D30" s="25">
        <v>77001</v>
      </c>
      <c r="E30" s="25">
        <f t="shared" si="4"/>
        <v>77101</v>
      </c>
      <c r="F30" s="26">
        <f t="shared" ref="F30:F39" si="8">(((+D30+E30)/2)*0.059)+$S$21</f>
        <v>3771.8105</v>
      </c>
      <c r="G30" s="24">
        <v>83001</v>
      </c>
      <c r="H30" s="25">
        <f t="shared" ref="H30:H39" si="9">G30+100</f>
        <v>83101</v>
      </c>
      <c r="I30" s="26">
        <f>(((+G30+H30)/2)*0.066)+$S$31-340</f>
        <v>4325.6659999999993</v>
      </c>
      <c r="K30" s="67">
        <v>8301</v>
      </c>
      <c r="L30" s="68">
        <v>82000</v>
      </c>
      <c r="M30" s="75">
        <v>5.8999999999999997E-2</v>
      </c>
      <c r="N30" s="45">
        <v>-84</v>
      </c>
      <c r="O30" s="40">
        <v>-157.69999999999996</v>
      </c>
      <c r="P30" s="2"/>
      <c r="Q30" s="39"/>
      <c r="R30" s="38"/>
      <c r="S30" s="112">
        <v>-241.69999999999996</v>
      </c>
    </row>
    <row r="31" spans="1:19" ht="9.9" customHeight="1" x14ac:dyDescent="0.25">
      <c r="A31" s="24">
        <v>71100</v>
      </c>
      <c r="B31" s="25">
        <v>71200</v>
      </c>
      <c r="C31" s="26">
        <f t="shared" si="0"/>
        <v>3423.6514999999995</v>
      </c>
      <c r="D31" s="25">
        <v>77101</v>
      </c>
      <c r="E31" s="25">
        <f t="shared" si="4"/>
        <v>77201</v>
      </c>
      <c r="F31" s="26">
        <f t="shared" si="8"/>
        <v>3777.7104999999997</v>
      </c>
      <c r="G31" s="24">
        <v>83101</v>
      </c>
      <c r="H31" s="25">
        <f t="shared" si="9"/>
        <v>83201</v>
      </c>
      <c r="I31" s="26">
        <f t="shared" ref="I31:I39" si="10">(((+G31+H31)/2)*0.066)+$S$31-340</f>
        <v>4332.2659999999996</v>
      </c>
      <c r="K31" s="67">
        <v>82001</v>
      </c>
      <c r="L31" s="68" t="s">
        <v>27</v>
      </c>
      <c r="M31" s="75">
        <v>6.6000000000000003E-2</v>
      </c>
      <c r="N31" s="45">
        <v>-84</v>
      </c>
      <c r="O31" s="40">
        <v>-157.69999999999996</v>
      </c>
      <c r="P31" s="40">
        <v>-574.00000000000045</v>
      </c>
      <c r="Q31" s="39"/>
      <c r="R31" s="38"/>
      <c r="S31" s="112">
        <v>-815.70000000000039</v>
      </c>
    </row>
    <row r="32" spans="1:19" ht="9.9" customHeight="1" thickBot="1" x14ac:dyDescent="0.3">
      <c r="A32" s="24">
        <v>71200</v>
      </c>
      <c r="B32" s="25">
        <v>71300</v>
      </c>
      <c r="C32" s="26">
        <f t="shared" si="0"/>
        <v>3429.5515</v>
      </c>
      <c r="D32" s="25">
        <v>77201</v>
      </c>
      <c r="E32" s="25">
        <f t="shared" si="4"/>
        <v>77301</v>
      </c>
      <c r="F32" s="26">
        <f t="shared" si="8"/>
        <v>3783.6105000000002</v>
      </c>
      <c r="G32" s="24">
        <v>83201</v>
      </c>
      <c r="H32" s="25">
        <f t="shared" si="9"/>
        <v>83301</v>
      </c>
      <c r="I32" s="26">
        <f t="shared" si="10"/>
        <v>4338.866</v>
      </c>
      <c r="K32" s="41" t="s">
        <v>29</v>
      </c>
      <c r="L32" s="42"/>
      <c r="M32" s="42"/>
      <c r="N32" s="42"/>
      <c r="O32" s="42"/>
      <c r="P32" s="42"/>
      <c r="Q32" s="42"/>
      <c r="R32" s="42"/>
      <c r="S32" s="54"/>
    </row>
    <row r="33" spans="1:9" ht="9.9" customHeight="1" thickTop="1" x14ac:dyDescent="0.25">
      <c r="A33" s="24">
        <v>71300</v>
      </c>
      <c r="B33" s="25">
        <v>71400</v>
      </c>
      <c r="C33" s="26">
        <f t="shared" si="0"/>
        <v>3435.4514999999997</v>
      </c>
      <c r="D33" s="25">
        <v>77301</v>
      </c>
      <c r="E33" s="25">
        <f t="shared" si="4"/>
        <v>77401</v>
      </c>
      <c r="F33" s="26">
        <f t="shared" si="8"/>
        <v>3789.5104999999999</v>
      </c>
      <c r="G33" s="24">
        <v>83301</v>
      </c>
      <c r="H33" s="25">
        <f t="shared" si="9"/>
        <v>83401</v>
      </c>
      <c r="I33" s="26">
        <f t="shared" si="10"/>
        <v>4345.4659999999994</v>
      </c>
    </row>
    <row r="34" spans="1:9" ht="9.9" customHeight="1" x14ac:dyDescent="0.25">
      <c r="A34" s="24">
        <v>71400</v>
      </c>
      <c r="B34" s="25">
        <v>71500</v>
      </c>
      <c r="C34" s="26">
        <f t="shared" si="0"/>
        <v>3441.3515000000002</v>
      </c>
      <c r="D34" s="25">
        <v>77401</v>
      </c>
      <c r="E34" s="25">
        <f t="shared" si="4"/>
        <v>77501</v>
      </c>
      <c r="F34" s="26">
        <f t="shared" si="8"/>
        <v>3795.4104999999995</v>
      </c>
      <c r="G34" s="24">
        <v>83401</v>
      </c>
      <c r="H34" s="25">
        <f t="shared" si="9"/>
        <v>83501</v>
      </c>
      <c r="I34" s="26">
        <f t="shared" si="10"/>
        <v>4352.0659999999998</v>
      </c>
    </row>
    <row r="35" spans="1:9" ht="9.9" customHeight="1" x14ac:dyDescent="0.25">
      <c r="A35" s="24">
        <v>71500</v>
      </c>
      <c r="B35" s="25">
        <v>71600</v>
      </c>
      <c r="C35" s="26">
        <f t="shared" si="0"/>
        <v>3447.2514999999999</v>
      </c>
      <c r="D35" s="25">
        <v>77501</v>
      </c>
      <c r="E35" s="25">
        <f t="shared" si="4"/>
        <v>77601</v>
      </c>
      <c r="F35" s="26">
        <f t="shared" si="8"/>
        <v>3801.3105</v>
      </c>
      <c r="G35" s="24">
        <v>83501</v>
      </c>
      <c r="H35" s="25">
        <f t="shared" si="9"/>
        <v>83601</v>
      </c>
      <c r="I35" s="26">
        <f t="shared" si="10"/>
        <v>4358.6659999999993</v>
      </c>
    </row>
    <row r="36" spans="1:9" ht="9.9" customHeight="1" x14ac:dyDescent="0.25">
      <c r="A36" s="24">
        <v>71600</v>
      </c>
      <c r="B36" s="25">
        <v>71700</v>
      </c>
      <c r="C36" s="26">
        <f t="shared" si="0"/>
        <v>3453.1514999999995</v>
      </c>
      <c r="D36" s="25">
        <v>77601</v>
      </c>
      <c r="E36" s="25">
        <f t="shared" si="4"/>
        <v>77701</v>
      </c>
      <c r="F36" s="26">
        <f t="shared" si="8"/>
        <v>3807.2104999999997</v>
      </c>
      <c r="G36" s="24">
        <v>83601</v>
      </c>
      <c r="H36" s="25">
        <f t="shared" si="9"/>
        <v>83701</v>
      </c>
      <c r="I36" s="26">
        <f t="shared" si="10"/>
        <v>4365.2659999999996</v>
      </c>
    </row>
    <row r="37" spans="1:9" ht="9.9" customHeight="1" x14ac:dyDescent="0.25">
      <c r="A37" s="24">
        <v>71700</v>
      </c>
      <c r="B37" s="25">
        <v>71800</v>
      </c>
      <c r="C37" s="26">
        <f t="shared" si="0"/>
        <v>3459.0515</v>
      </c>
      <c r="D37" s="25">
        <v>77701</v>
      </c>
      <c r="E37" s="25">
        <f t="shared" si="4"/>
        <v>77801</v>
      </c>
      <c r="F37" s="26">
        <f t="shared" si="8"/>
        <v>3813.1105000000002</v>
      </c>
      <c r="G37" s="24">
        <v>83701</v>
      </c>
      <c r="H37" s="25">
        <f t="shared" si="9"/>
        <v>83801</v>
      </c>
      <c r="I37" s="26">
        <f t="shared" si="10"/>
        <v>4371.866</v>
      </c>
    </row>
    <row r="38" spans="1:9" ht="9.9" customHeight="1" x14ac:dyDescent="0.25">
      <c r="A38" s="24">
        <v>71800</v>
      </c>
      <c r="B38" s="25">
        <v>71900</v>
      </c>
      <c r="C38" s="26">
        <f t="shared" si="0"/>
        <v>3464.9514999999997</v>
      </c>
      <c r="D38" s="25">
        <v>77801</v>
      </c>
      <c r="E38" s="25">
        <f t="shared" si="4"/>
        <v>77901</v>
      </c>
      <c r="F38" s="26">
        <f t="shared" si="8"/>
        <v>3819.0104999999999</v>
      </c>
      <c r="G38" s="24">
        <v>83801</v>
      </c>
      <c r="H38" s="25">
        <f t="shared" si="9"/>
        <v>83901</v>
      </c>
      <c r="I38" s="26">
        <f t="shared" si="10"/>
        <v>4378.4659999999994</v>
      </c>
    </row>
    <row r="39" spans="1:9" ht="9.9" customHeight="1" x14ac:dyDescent="0.25">
      <c r="A39" s="24">
        <v>71900</v>
      </c>
      <c r="B39" s="25">
        <v>72000</v>
      </c>
      <c r="C39" s="26">
        <f t="shared" si="0"/>
        <v>3470.8515000000002</v>
      </c>
      <c r="D39" s="25">
        <v>77901</v>
      </c>
      <c r="E39" s="25">
        <f t="shared" si="4"/>
        <v>78001</v>
      </c>
      <c r="F39" s="26">
        <f t="shared" si="8"/>
        <v>3824.9104999999995</v>
      </c>
      <c r="G39" s="24">
        <v>83901</v>
      </c>
      <c r="H39" s="25">
        <f t="shared" si="9"/>
        <v>84001</v>
      </c>
      <c r="I39" s="26">
        <f t="shared" si="10"/>
        <v>4385.0659999999998</v>
      </c>
    </row>
    <row r="40" spans="1:9" ht="9.9" customHeight="1" x14ac:dyDescent="0.25">
      <c r="A40" s="27"/>
      <c r="B40" s="28"/>
      <c r="C40" s="29"/>
      <c r="D40" s="28"/>
      <c r="E40" s="28"/>
      <c r="F40" s="29"/>
      <c r="G40" s="34"/>
      <c r="H40" s="35"/>
      <c r="I40" s="29"/>
    </row>
    <row r="41" spans="1:9" ht="9.9" customHeight="1" x14ac:dyDescent="0.25">
      <c r="A41" s="24">
        <v>72000</v>
      </c>
      <c r="B41" s="25">
        <v>72100</v>
      </c>
      <c r="C41" s="26">
        <f t="shared" si="0"/>
        <v>3476.7514999999999</v>
      </c>
      <c r="D41" s="25">
        <v>78001</v>
      </c>
      <c r="E41" s="25">
        <f t="shared" si="4"/>
        <v>78101</v>
      </c>
      <c r="F41" s="26">
        <f t="shared" ref="F41:F50" si="11">(((+D41+E41)/2)*0.059)+$S$21</f>
        <v>3830.8105</v>
      </c>
      <c r="G41" s="24">
        <v>84001</v>
      </c>
      <c r="H41" s="25">
        <f t="shared" ref="H41:H50" si="12">G41+100</f>
        <v>84101</v>
      </c>
      <c r="I41" s="26">
        <f>(((+G41+H41)/2)*0.066)+$S$31-240</f>
        <v>4491.6659999999993</v>
      </c>
    </row>
    <row r="42" spans="1:9" ht="9.9" customHeight="1" x14ac:dyDescent="0.25">
      <c r="A42" s="24">
        <v>72100</v>
      </c>
      <c r="B42" s="25">
        <v>72200</v>
      </c>
      <c r="C42" s="26">
        <f t="shared" si="0"/>
        <v>3482.6514999999995</v>
      </c>
      <c r="D42" s="25">
        <v>78101</v>
      </c>
      <c r="E42" s="25">
        <f t="shared" si="4"/>
        <v>78201</v>
      </c>
      <c r="F42" s="26">
        <f t="shared" si="11"/>
        <v>3836.7104999999997</v>
      </c>
      <c r="G42" s="24">
        <v>84101</v>
      </c>
      <c r="H42" s="25">
        <f t="shared" si="12"/>
        <v>84201</v>
      </c>
      <c r="I42" s="26">
        <f t="shared" ref="I42:I50" si="13">(((+G42+H42)/2)*0.066)+$S$31-240</f>
        <v>4498.2659999999996</v>
      </c>
    </row>
    <row r="43" spans="1:9" ht="9.9" customHeight="1" x14ac:dyDescent="0.25">
      <c r="A43" s="24">
        <v>72200</v>
      </c>
      <c r="B43" s="25">
        <v>72300</v>
      </c>
      <c r="C43" s="26">
        <f t="shared" si="0"/>
        <v>3488.5515</v>
      </c>
      <c r="D43" s="25">
        <v>78201</v>
      </c>
      <c r="E43" s="25">
        <f t="shared" si="4"/>
        <v>78301</v>
      </c>
      <c r="F43" s="26">
        <f t="shared" si="11"/>
        <v>3842.6105000000002</v>
      </c>
      <c r="G43" s="24">
        <v>84201</v>
      </c>
      <c r="H43" s="25">
        <f t="shared" si="12"/>
        <v>84301</v>
      </c>
      <c r="I43" s="26">
        <f t="shared" si="13"/>
        <v>4504.866</v>
      </c>
    </row>
    <row r="44" spans="1:9" ht="9.9" customHeight="1" x14ac:dyDescent="0.25">
      <c r="A44" s="24">
        <v>72300</v>
      </c>
      <c r="B44" s="25">
        <v>72400</v>
      </c>
      <c r="C44" s="26">
        <f t="shared" si="0"/>
        <v>3494.4514999999997</v>
      </c>
      <c r="D44" s="25">
        <v>78301</v>
      </c>
      <c r="E44" s="25">
        <f t="shared" si="4"/>
        <v>78401</v>
      </c>
      <c r="F44" s="26">
        <f t="shared" si="11"/>
        <v>3848.5104999999999</v>
      </c>
      <c r="G44" s="24">
        <v>84301</v>
      </c>
      <c r="H44" s="25">
        <f t="shared" si="12"/>
        <v>84401</v>
      </c>
      <c r="I44" s="26">
        <f t="shared" si="13"/>
        <v>4511.4659999999994</v>
      </c>
    </row>
    <row r="45" spans="1:9" ht="9.9" customHeight="1" x14ac:dyDescent="0.25">
      <c r="A45" s="24">
        <v>72400</v>
      </c>
      <c r="B45" s="25">
        <v>72500</v>
      </c>
      <c r="C45" s="26">
        <f t="shared" si="0"/>
        <v>3500.3515000000002</v>
      </c>
      <c r="D45" s="25">
        <v>78401</v>
      </c>
      <c r="E45" s="25">
        <f t="shared" si="4"/>
        <v>78501</v>
      </c>
      <c r="F45" s="26">
        <f t="shared" si="11"/>
        <v>3854.4104999999995</v>
      </c>
      <c r="G45" s="24">
        <v>84401</v>
      </c>
      <c r="H45" s="25">
        <f t="shared" si="12"/>
        <v>84501</v>
      </c>
      <c r="I45" s="26">
        <f t="shared" si="13"/>
        <v>4518.0659999999998</v>
      </c>
    </row>
    <row r="46" spans="1:9" ht="9.9" customHeight="1" x14ac:dyDescent="0.25">
      <c r="A46" s="24">
        <v>72500</v>
      </c>
      <c r="B46" s="25">
        <v>72600</v>
      </c>
      <c r="C46" s="26">
        <f t="shared" si="0"/>
        <v>3506.2514999999999</v>
      </c>
      <c r="D46" s="25">
        <v>78501</v>
      </c>
      <c r="E46" s="25">
        <f t="shared" si="4"/>
        <v>78601</v>
      </c>
      <c r="F46" s="26">
        <f t="shared" si="11"/>
        <v>3860.3105</v>
      </c>
      <c r="G46" s="24">
        <v>84501</v>
      </c>
      <c r="H46" s="25">
        <f t="shared" si="12"/>
        <v>84601</v>
      </c>
      <c r="I46" s="26">
        <f t="shared" si="13"/>
        <v>4524.6659999999993</v>
      </c>
    </row>
    <row r="47" spans="1:9" ht="9.9" customHeight="1" x14ac:dyDescent="0.25">
      <c r="A47" s="24">
        <v>72600</v>
      </c>
      <c r="B47" s="25">
        <v>72700</v>
      </c>
      <c r="C47" s="26">
        <f t="shared" si="0"/>
        <v>3512.1514999999995</v>
      </c>
      <c r="D47" s="25">
        <v>78601</v>
      </c>
      <c r="E47" s="25">
        <f t="shared" si="4"/>
        <v>78701</v>
      </c>
      <c r="F47" s="26">
        <f t="shared" si="11"/>
        <v>3866.2104999999997</v>
      </c>
      <c r="G47" s="24">
        <v>84601</v>
      </c>
      <c r="H47" s="25">
        <f t="shared" si="12"/>
        <v>84701</v>
      </c>
      <c r="I47" s="26">
        <f t="shared" si="13"/>
        <v>4531.2659999999996</v>
      </c>
    </row>
    <row r="48" spans="1:9" ht="9.9" customHeight="1" x14ac:dyDescent="0.25">
      <c r="A48" s="24">
        <v>72700</v>
      </c>
      <c r="B48" s="25">
        <v>72800</v>
      </c>
      <c r="C48" s="26">
        <f t="shared" si="0"/>
        <v>3518.0515</v>
      </c>
      <c r="D48" s="25">
        <v>78701</v>
      </c>
      <c r="E48" s="25">
        <f t="shared" si="4"/>
        <v>78801</v>
      </c>
      <c r="F48" s="26">
        <f t="shared" si="11"/>
        <v>3872.1105000000002</v>
      </c>
      <c r="G48" s="24">
        <v>84701</v>
      </c>
      <c r="H48" s="25">
        <f t="shared" si="12"/>
        <v>84801</v>
      </c>
      <c r="I48" s="26">
        <f t="shared" si="13"/>
        <v>4537.866</v>
      </c>
    </row>
    <row r="49" spans="1:9" ht="9.9" customHeight="1" x14ac:dyDescent="0.25">
      <c r="A49" s="24">
        <v>72800</v>
      </c>
      <c r="B49" s="25">
        <v>72900</v>
      </c>
      <c r="C49" s="26">
        <f t="shared" si="0"/>
        <v>3523.9514999999997</v>
      </c>
      <c r="D49" s="25">
        <v>78801</v>
      </c>
      <c r="E49" s="25">
        <f t="shared" si="4"/>
        <v>78901</v>
      </c>
      <c r="F49" s="26">
        <f t="shared" si="11"/>
        <v>3878.0104999999999</v>
      </c>
      <c r="G49" s="24">
        <v>84801</v>
      </c>
      <c r="H49" s="25">
        <f t="shared" si="12"/>
        <v>84901</v>
      </c>
      <c r="I49" s="26">
        <f t="shared" si="13"/>
        <v>4544.4659999999994</v>
      </c>
    </row>
    <row r="50" spans="1:9" ht="9.9" customHeight="1" x14ac:dyDescent="0.25">
      <c r="A50" s="24">
        <v>72900</v>
      </c>
      <c r="B50" s="25">
        <v>73000</v>
      </c>
      <c r="C50" s="26">
        <f t="shared" si="0"/>
        <v>3529.8515000000002</v>
      </c>
      <c r="D50" s="25">
        <v>78901</v>
      </c>
      <c r="E50" s="25">
        <f t="shared" si="4"/>
        <v>79001</v>
      </c>
      <c r="F50" s="26">
        <f t="shared" si="11"/>
        <v>3883.9104999999995</v>
      </c>
      <c r="G50" s="24">
        <v>84901</v>
      </c>
      <c r="H50" s="25">
        <f t="shared" si="12"/>
        <v>85001</v>
      </c>
      <c r="I50" s="26">
        <f t="shared" si="13"/>
        <v>4551.0659999999998</v>
      </c>
    </row>
    <row r="51" spans="1:9" ht="9.9" customHeight="1" x14ac:dyDescent="0.25">
      <c r="A51" s="27"/>
      <c r="B51" s="28"/>
      <c r="C51" s="29"/>
      <c r="D51" s="28"/>
      <c r="E51" s="28"/>
      <c r="F51" s="29"/>
      <c r="G51" s="5"/>
      <c r="H51" s="6"/>
      <c r="I51" s="29"/>
    </row>
    <row r="52" spans="1:9" ht="9.9" customHeight="1" x14ac:dyDescent="0.25">
      <c r="A52" s="24">
        <v>73000</v>
      </c>
      <c r="B52" s="25">
        <v>73100</v>
      </c>
      <c r="C52" s="26">
        <f t="shared" si="0"/>
        <v>3535.7514999999999</v>
      </c>
      <c r="D52" s="25">
        <v>79001</v>
      </c>
      <c r="E52" s="25">
        <f t="shared" si="4"/>
        <v>79101</v>
      </c>
      <c r="F52" s="26">
        <f t="shared" ref="F52:F61" si="14">(((+D52+E52)/2)*0.059)+$S$21</f>
        <v>3889.8105</v>
      </c>
      <c r="G52" s="24">
        <v>85001</v>
      </c>
      <c r="H52" s="25">
        <f t="shared" ref="H52:H61" si="15">G52+100</f>
        <v>85101</v>
      </c>
      <c r="I52" s="26">
        <f t="shared" ref="I52:I54" si="16">(((+G52+H52)/2)*0.066)+$S$31-240</f>
        <v>4557.6659999999993</v>
      </c>
    </row>
    <row r="53" spans="1:9" ht="9.9" customHeight="1" x14ac:dyDescent="0.25">
      <c r="A53" s="24">
        <v>73100</v>
      </c>
      <c r="B53" s="25">
        <v>73200</v>
      </c>
      <c r="C53" s="26">
        <f t="shared" si="0"/>
        <v>3541.6514999999995</v>
      </c>
      <c r="D53" s="25">
        <v>79101</v>
      </c>
      <c r="E53" s="25">
        <f t="shared" si="4"/>
        <v>79201</v>
      </c>
      <c r="F53" s="26">
        <f t="shared" si="14"/>
        <v>3895.7104999999997</v>
      </c>
      <c r="G53" s="24">
        <v>85101</v>
      </c>
      <c r="H53" s="25">
        <f t="shared" si="15"/>
        <v>85201</v>
      </c>
      <c r="I53" s="26">
        <f t="shared" si="16"/>
        <v>4564.2659999999996</v>
      </c>
    </row>
    <row r="54" spans="1:9" ht="9.9" customHeight="1" x14ac:dyDescent="0.25">
      <c r="A54" s="24">
        <v>73200</v>
      </c>
      <c r="B54" s="25">
        <v>73300</v>
      </c>
      <c r="C54" s="26">
        <f t="shared" si="0"/>
        <v>3547.5515</v>
      </c>
      <c r="D54" s="25">
        <v>79201</v>
      </c>
      <c r="E54" s="25">
        <f t="shared" si="4"/>
        <v>79301</v>
      </c>
      <c r="F54" s="26">
        <f t="shared" si="14"/>
        <v>3901.6105000000002</v>
      </c>
      <c r="G54" s="24">
        <v>85201</v>
      </c>
      <c r="H54" s="25">
        <f t="shared" si="15"/>
        <v>85301</v>
      </c>
      <c r="I54" s="26">
        <f t="shared" si="16"/>
        <v>4570.866</v>
      </c>
    </row>
    <row r="55" spans="1:9" ht="9.9" customHeight="1" x14ac:dyDescent="0.25">
      <c r="A55" s="24">
        <v>73300</v>
      </c>
      <c r="B55" s="25">
        <v>73400</v>
      </c>
      <c r="C55" s="26">
        <f t="shared" si="0"/>
        <v>3553.4514999999997</v>
      </c>
      <c r="D55" s="25">
        <v>79301</v>
      </c>
      <c r="E55" s="25">
        <f t="shared" si="4"/>
        <v>79401</v>
      </c>
      <c r="F55" s="26">
        <f t="shared" si="14"/>
        <v>3907.5104999999999</v>
      </c>
      <c r="G55" s="24">
        <v>85301</v>
      </c>
      <c r="H55" s="25">
        <f t="shared" si="15"/>
        <v>85401</v>
      </c>
      <c r="I55" s="26">
        <f>(((+G55+H55)/2)*0.066)+$S$31-140</f>
        <v>4677.4659999999994</v>
      </c>
    </row>
    <row r="56" spans="1:9" ht="9.9" customHeight="1" x14ac:dyDescent="0.25">
      <c r="A56" s="24">
        <v>73400</v>
      </c>
      <c r="B56" s="25">
        <v>73500</v>
      </c>
      <c r="C56" s="26">
        <f t="shared" si="0"/>
        <v>3559.3515000000002</v>
      </c>
      <c r="D56" s="25">
        <v>79401</v>
      </c>
      <c r="E56" s="25">
        <f t="shared" si="4"/>
        <v>79501</v>
      </c>
      <c r="F56" s="26">
        <f t="shared" si="14"/>
        <v>3913.4104999999995</v>
      </c>
      <c r="G56" s="24">
        <v>85401</v>
      </c>
      <c r="H56" s="25">
        <f t="shared" si="15"/>
        <v>85501</v>
      </c>
      <c r="I56" s="26">
        <f t="shared" ref="I56:I61" si="17">(((+G56+H56)/2)*0.066)+$S$31-140</f>
        <v>4684.0659999999998</v>
      </c>
    </row>
    <row r="57" spans="1:9" ht="9.9" customHeight="1" x14ac:dyDescent="0.25">
      <c r="A57" s="24">
        <v>73500</v>
      </c>
      <c r="B57" s="25">
        <v>73600</v>
      </c>
      <c r="C57" s="26">
        <f t="shared" si="0"/>
        <v>3565.2514999999999</v>
      </c>
      <c r="D57" s="25">
        <v>79501</v>
      </c>
      <c r="E57" s="25">
        <f t="shared" si="4"/>
        <v>79601</v>
      </c>
      <c r="F57" s="26">
        <f t="shared" si="14"/>
        <v>3919.3105</v>
      </c>
      <c r="G57" s="24">
        <v>85501</v>
      </c>
      <c r="H57" s="25">
        <f t="shared" si="15"/>
        <v>85601</v>
      </c>
      <c r="I57" s="26">
        <f t="shared" si="17"/>
        <v>4690.6659999999993</v>
      </c>
    </row>
    <row r="58" spans="1:9" ht="9.9" customHeight="1" x14ac:dyDescent="0.25">
      <c r="A58" s="24">
        <v>73600</v>
      </c>
      <c r="B58" s="25">
        <v>73700</v>
      </c>
      <c r="C58" s="26">
        <f t="shared" si="0"/>
        <v>3571.1514999999995</v>
      </c>
      <c r="D58" s="25">
        <v>79601</v>
      </c>
      <c r="E58" s="25">
        <f t="shared" si="4"/>
        <v>79701</v>
      </c>
      <c r="F58" s="26">
        <f t="shared" si="14"/>
        <v>3925.2104999999997</v>
      </c>
      <c r="G58" s="24">
        <v>85601</v>
      </c>
      <c r="H58" s="25">
        <f t="shared" si="15"/>
        <v>85701</v>
      </c>
      <c r="I58" s="26">
        <f t="shared" si="17"/>
        <v>4697.2659999999996</v>
      </c>
    </row>
    <row r="59" spans="1:9" ht="9.9" customHeight="1" x14ac:dyDescent="0.25">
      <c r="A59" s="24">
        <v>73700</v>
      </c>
      <c r="B59" s="25">
        <v>73800</v>
      </c>
      <c r="C59" s="26">
        <f t="shared" si="0"/>
        <v>3577.0515</v>
      </c>
      <c r="D59" s="25">
        <v>79701</v>
      </c>
      <c r="E59" s="25">
        <f t="shared" si="4"/>
        <v>79801</v>
      </c>
      <c r="F59" s="26">
        <f t="shared" si="14"/>
        <v>3931.1105000000002</v>
      </c>
      <c r="G59" s="24">
        <v>85701</v>
      </c>
      <c r="H59" s="25">
        <f t="shared" si="15"/>
        <v>85801</v>
      </c>
      <c r="I59" s="26">
        <f t="shared" si="17"/>
        <v>4703.866</v>
      </c>
    </row>
    <row r="60" spans="1:9" ht="9.9" customHeight="1" x14ac:dyDescent="0.25">
      <c r="A60" s="24">
        <v>73800</v>
      </c>
      <c r="B60" s="25">
        <v>73900</v>
      </c>
      <c r="C60" s="26">
        <f t="shared" si="0"/>
        <v>3582.9514999999997</v>
      </c>
      <c r="D60" s="25">
        <v>79801</v>
      </c>
      <c r="E60" s="25">
        <f t="shared" si="4"/>
        <v>79901</v>
      </c>
      <c r="F60" s="26">
        <f t="shared" si="14"/>
        <v>3937.0104999999999</v>
      </c>
      <c r="G60" s="24">
        <v>85801</v>
      </c>
      <c r="H60" s="25">
        <f t="shared" si="15"/>
        <v>85901</v>
      </c>
      <c r="I60" s="26">
        <f t="shared" si="17"/>
        <v>4710.4659999999994</v>
      </c>
    </row>
    <row r="61" spans="1:9" ht="9.9" customHeight="1" x14ac:dyDescent="0.25">
      <c r="A61" s="24">
        <v>73900</v>
      </c>
      <c r="B61" s="25">
        <v>74000</v>
      </c>
      <c r="C61" s="26">
        <f t="shared" si="0"/>
        <v>3588.8515000000002</v>
      </c>
      <c r="D61" s="25">
        <v>79901</v>
      </c>
      <c r="E61" s="25">
        <f t="shared" si="4"/>
        <v>80001</v>
      </c>
      <c r="F61" s="26">
        <f t="shared" si="14"/>
        <v>3942.9104999999995</v>
      </c>
      <c r="G61" s="24">
        <v>85901</v>
      </c>
      <c r="H61" s="25">
        <f t="shared" si="15"/>
        <v>86001</v>
      </c>
      <c r="I61" s="26">
        <f t="shared" si="17"/>
        <v>4717.0659999999998</v>
      </c>
    </row>
    <row r="62" spans="1:9" ht="9.9" customHeight="1" x14ac:dyDescent="0.25">
      <c r="A62" s="27"/>
      <c r="B62" s="28"/>
      <c r="C62" s="29"/>
      <c r="D62" s="31"/>
      <c r="E62" s="31"/>
      <c r="F62" s="29"/>
      <c r="G62" s="5"/>
      <c r="H62" s="6"/>
      <c r="I62" s="29"/>
    </row>
    <row r="63" spans="1:9" ht="9.9" customHeight="1" x14ac:dyDescent="0.25">
      <c r="A63" s="24">
        <v>74000</v>
      </c>
      <c r="B63" s="25">
        <v>74100</v>
      </c>
      <c r="C63" s="26">
        <f t="shared" si="0"/>
        <v>3594.7514999999999</v>
      </c>
      <c r="D63" s="25">
        <v>80001</v>
      </c>
      <c r="E63" s="25">
        <f t="shared" si="4"/>
        <v>80101</v>
      </c>
      <c r="F63" s="26">
        <f t="shared" ref="F63:F72" si="18">(((+D63+E63)/2)*0.059)+$S$21</f>
        <v>3948.8105</v>
      </c>
      <c r="G63" s="131">
        <v>86001</v>
      </c>
      <c r="H63" s="25">
        <v>86101</v>
      </c>
      <c r="I63" s="26">
        <f t="shared" ref="I63:I66" si="19">(((+G63+H63)/2)*0.066)+$S$31-140</f>
        <v>4723.6659999999993</v>
      </c>
    </row>
    <row r="64" spans="1:9" ht="9.9" customHeight="1" x14ac:dyDescent="0.25">
      <c r="A64" s="24">
        <v>74100</v>
      </c>
      <c r="B64" s="25">
        <v>74200</v>
      </c>
      <c r="C64" s="26">
        <f t="shared" si="0"/>
        <v>3600.6514999999995</v>
      </c>
      <c r="D64" s="25">
        <v>80101</v>
      </c>
      <c r="E64" s="25">
        <f t="shared" si="4"/>
        <v>80201</v>
      </c>
      <c r="F64" s="26">
        <f t="shared" si="18"/>
        <v>3954.7104999999997</v>
      </c>
      <c r="G64" s="131">
        <v>86101</v>
      </c>
      <c r="H64" s="25">
        <v>86201</v>
      </c>
      <c r="I64" s="26">
        <f t="shared" si="19"/>
        <v>4730.2659999999996</v>
      </c>
    </row>
    <row r="65" spans="1:9" ht="9.9" customHeight="1" x14ac:dyDescent="0.25">
      <c r="A65" s="24">
        <v>74200</v>
      </c>
      <c r="B65" s="25">
        <v>74300</v>
      </c>
      <c r="C65" s="26">
        <f t="shared" si="0"/>
        <v>3606.5515</v>
      </c>
      <c r="D65" s="25">
        <v>80201</v>
      </c>
      <c r="E65" s="25">
        <f t="shared" si="4"/>
        <v>80301</v>
      </c>
      <c r="F65" s="26">
        <f t="shared" si="18"/>
        <v>3960.6105000000002</v>
      </c>
      <c r="G65" s="131">
        <v>86201</v>
      </c>
      <c r="H65" s="25">
        <v>86301</v>
      </c>
      <c r="I65" s="26">
        <f t="shared" si="19"/>
        <v>4736.866</v>
      </c>
    </row>
    <row r="66" spans="1:9" ht="9.9" customHeight="1" x14ac:dyDescent="0.25">
      <c r="A66" s="24">
        <v>74300</v>
      </c>
      <c r="B66" s="25">
        <v>74400</v>
      </c>
      <c r="C66" s="26">
        <f t="shared" si="0"/>
        <v>3612.4514999999997</v>
      </c>
      <c r="D66" s="25">
        <v>80301</v>
      </c>
      <c r="E66" s="25">
        <f t="shared" si="4"/>
        <v>80401</v>
      </c>
      <c r="F66" s="26">
        <f t="shared" si="18"/>
        <v>3966.5104999999999</v>
      </c>
      <c r="G66" s="131">
        <v>86301</v>
      </c>
      <c r="H66" s="25">
        <v>86401</v>
      </c>
      <c r="I66" s="26">
        <f t="shared" si="19"/>
        <v>4743.4659999999994</v>
      </c>
    </row>
    <row r="67" spans="1:9" ht="9.9" customHeight="1" x14ac:dyDescent="0.25">
      <c r="A67" s="24">
        <v>74400</v>
      </c>
      <c r="B67" s="25">
        <v>74500</v>
      </c>
      <c r="C67" s="26">
        <f t="shared" si="0"/>
        <v>3618.3515000000002</v>
      </c>
      <c r="D67" s="25">
        <v>80401</v>
      </c>
      <c r="E67" s="25">
        <f t="shared" si="4"/>
        <v>80501</v>
      </c>
      <c r="F67" s="26">
        <f t="shared" si="18"/>
        <v>3972.4104999999995</v>
      </c>
      <c r="G67" s="131">
        <v>86401</v>
      </c>
      <c r="H67" s="25">
        <v>86501</v>
      </c>
      <c r="I67" s="26">
        <f>(((+G67+H67)/2)*0.066)+$S$31-40</f>
        <v>4850.0659999999998</v>
      </c>
    </row>
    <row r="68" spans="1:9" ht="9.9" customHeight="1" x14ac:dyDescent="0.25">
      <c r="A68" s="24">
        <v>74500</v>
      </c>
      <c r="B68" s="25">
        <v>74600</v>
      </c>
      <c r="C68" s="26">
        <f t="shared" si="0"/>
        <v>3624.2514999999999</v>
      </c>
      <c r="D68" s="25">
        <v>80501</v>
      </c>
      <c r="E68" s="25">
        <f t="shared" si="4"/>
        <v>80601</v>
      </c>
      <c r="F68" s="26">
        <f t="shared" si="18"/>
        <v>3978.3105</v>
      </c>
      <c r="G68" s="131">
        <v>86501</v>
      </c>
      <c r="H68" s="25">
        <v>86601</v>
      </c>
      <c r="I68" s="26">
        <f t="shared" ref="I68:I72" si="20">(((+G68+H68)/2)*0.066)+$S$31-40</f>
        <v>4856.6659999999993</v>
      </c>
    </row>
    <row r="69" spans="1:9" ht="9.9" customHeight="1" x14ac:dyDescent="0.25">
      <c r="A69" s="24">
        <v>74600</v>
      </c>
      <c r="B69" s="25">
        <v>74700</v>
      </c>
      <c r="C69" s="26">
        <f t="shared" si="0"/>
        <v>3630.1514999999995</v>
      </c>
      <c r="D69" s="25">
        <v>80601</v>
      </c>
      <c r="E69" s="25">
        <f t="shared" si="4"/>
        <v>80701</v>
      </c>
      <c r="F69" s="26">
        <f t="shared" si="18"/>
        <v>3984.2104999999997</v>
      </c>
      <c r="G69" s="131">
        <v>86601</v>
      </c>
      <c r="H69" s="25">
        <v>86701</v>
      </c>
      <c r="I69" s="26">
        <f t="shared" si="20"/>
        <v>4863.2659999999996</v>
      </c>
    </row>
    <row r="70" spans="1:9" ht="9.9" customHeight="1" x14ac:dyDescent="0.25">
      <c r="A70" s="24">
        <v>74700</v>
      </c>
      <c r="B70" s="25">
        <v>74800</v>
      </c>
      <c r="C70" s="26">
        <f t="shared" si="0"/>
        <v>3636.0515</v>
      </c>
      <c r="D70" s="25">
        <v>80701</v>
      </c>
      <c r="E70" s="25">
        <f t="shared" si="4"/>
        <v>80801</v>
      </c>
      <c r="F70" s="26">
        <f t="shared" si="18"/>
        <v>3990.1105000000002</v>
      </c>
      <c r="G70" s="131">
        <v>86701</v>
      </c>
      <c r="H70" s="25">
        <v>86801</v>
      </c>
      <c r="I70" s="26">
        <f t="shared" si="20"/>
        <v>4869.866</v>
      </c>
    </row>
    <row r="71" spans="1:9" ht="9.9" customHeight="1" x14ac:dyDescent="0.25">
      <c r="A71" s="24">
        <v>74800</v>
      </c>
      <c r="B71" s="25">
        <v>74900</v>
      </c>
      <c r="C71" s="26">
        <f t="shared" si="0"/>
        <v>3641.9514999999997</v>
      </c>
      <c r="D71" s="25">
        <v>80801</v>
      </c>
      <c r="E71" s="25">
        <f t="shared" si="4"/>
        <v>80901</v>
      </c>
      <c r="F71" s="26">
        <f t="shared" si="18"/>
        <v>3996.0104999999999</v>
      </c>
      <c r="G71" s="131">
        <v>86801</v>
      </c>
      <c r="H71" s="25">
        <v>86901</v>
      </c>
      <c r="I71" s="26">
        <f t="shared" si="20"/>
        <v>4876.4659999999994</v>
      </c>
    </row>
    <row r="72" spans="1:9" ht="9.9" customHeight="1" x14ac:dyDescent="0.25">
      <c r="A72" s="36">
        <v>74900</v>
      </c>
      <c r="B72" s="37">
        <f>75000+1</f>
        <v>75001</v>
      </c>
      <c r="C72" s="102">
        <f t="shared" ref="C72" si="21">(((+A72+B72)/2)*0.059)+$S$21</f>
        <v>3647.8809999999999</v>
      </c>
      <c r="D72" s="36">
        <v>80901</v>
      </c>
      <c r="E72" s="37">
        <f t="shared" si="4"/>
        <v>81001</v>
      </c>
      <c r="F72" s="102">
        <f t="shared" si="18"/>
        <v>4001.9104999999995</v>
      </c>
      <c r="G72" s="137">
        <v>86901</v>
      </c>
      <c r="H72" s="37">
        <v>87001</v>
      </c>
      <c r="I72" s="102">
        <f t="shared" si="20"/>
        <v>4883.0659999999998</v>
      </c>
    </row>
    <row r="73" spans="1:9" ht="9.9" customHeight="1" x14ac:dyDescent="0.25">
      <c r="C73" s="25"/>
    </row>
    <row r="74" spans="1:9" ht="9.9" customHeight="1" x14ac:dyDescent="0.25">
      <c r="A74" s="105"/>
      <c r="B74" s="105"/>
    </row>
    <row r="75" spans="1:9" ht="9.9" customHeight="1" x14ac:dyDescent="0.25">
      <c r="A75" s="105"/>
      <c r="B75" s="105"/>
    </row>
    <row r="76" spans="1:9" ht="9.9" customHeight="1" x14ac:dyDescent="0.25"/>
    <row r="77" spans="1:9" ht="9.9" customHeight="1" x14ac:dyDescent="0.25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A07BC-7772-46CD-BF97-D30404E8F7FC}">
  <dimension ref="A1:S77"/>
  <sheetViews>
    <sheetView workbookViewId="0">
      <selection activeCell="C17" sqref="C17"/>
    </sheetView>
  </sheetViews>
  <sheetFormatPr defaultRowHeight="13.2" x14ac:dyDescent="0.25"/>
  <cols>
    <col min="3" max="3" width="9.6640625" bestFit="1" customWidth="1"/>
    <col min="17" max="17" width="9.88671875" bestFit="1" customWidth="1"/>
  </cols>
  <sheetData>
    <row r="1" spans="1:19" ht="9.9" customHeight="1" x14ac:dyDescent="0.25">
      <c r="A1" s="8" t="s">
        <v>6</v>
      </c>
      <c r="B1" s="15"/>
      <c r="C1" s="16"/>
    </row>
    <row r="2" spans="1:19" ht="9.9" customHeight="1" thickBot="1" x14ac:dyDescent="0.3">
      <c r="A2" s="9" t="s">
        <v>7</v>
      </c>
      <c r="B2" s="18"/>
      <c r="C2" s="19"/>
    </row>
    <row r="3" spans="1:19" ht="9.9" customHeight="1" thickTop="1" x14ac:dyDescent="0.25">
      <c r="A3" s="20"/>
      <c r="B3" s="21"/>
      <c r="C3" s="4"/>
      <c r="K3" s="91"/>
      <c r="L3" s="92"/>
      <c r="M3" s="92"/>
      <c r="N3" s="92"/>
      <c r="O3" s="92"/>
      <c r="P3" s="92"/>
      <c r="Q3" s="92"/>
      <c r="R3" s="92"/>
      <c r="S3" s="93"/>
    </row>
    <row r="4" spans="1:19" ht="9.9" customHeight="1" x14ac:dyDescent="0.25">
      <c r="A4" s="12" t="s">
        <v>0</v>
      </c>
      <c r="B4" s="13" t="s">
        <v>2</v>
      </c>
      <c r="C4" s="14" t="s">
        <v>4</v>
      </c>
      <c r="K4" s="100" t="s">
        <v>26</v>
      </c>
      <c r="L4" s="79"/>
      <c r="M4" s="79"/>
      <c r="N4" s="79"/>
      <c r="O4" s="79"/>
      <c r="P4" s="79"/>
      <c r="Q4" s="79"/>
      <c r="R4" s="79"/>
      <c r="S4" s="80"/>
    </row>
    <row r="5" spans="1:19" ht="9.9" customHeight="1" x14ac:dyDescent="0.25">
      <c r="A5" s="12" t="s">
        <v>1</v>
      </c>
      <c r="B5" s="13" t="s">
        <v>3</v>
      </c>
      <c r="C5" s="14" t="s">
        <v>5</v>
      </c>
      <c r="K5" s="94" t="s">
        <v>8</v>
      </c>
      <c r="L5" s="95" t="s">
        <v>9</v>
      </c>
      <c r="M5" s="96" t="s">
        <v>11</v>
      </c>
      <c r="N5" s="97" t="s">
        <v>10</v>
      </c>
      <c r="O5" s="98"/>
      <c r="P5" s="98"/>
      <c r="Q5" s="98"/>
      <c r="R5" s="98"/>
      <c r="S5" s="99"/>
    </row>
    <row r="6" spans="1:19" ht="9.9" customHeight="1" x14ac:dyDescent="0.25">
      <c r="A6" s="3"/>
      <c r="B6" s="18"/>
      <c r="C6" s="4"/>
      <c r="K6" s="67">
        <v>0</v>
      </c>
      <c r="L6" s="68">
        <v>4699</v>
      </c>
      <c r="M6" s="75">
        <v>0</v>
      </c>
      <c r="N6" s="44"/>
      <c r="O6" s="39"/>
      <c r="P6" s="39"/>
      <c r="Q6" s="39"/>
      <c r="R6" s="55"/>
      <c r="S6" s="76"/>
    </row>
    <row r="7" spans="1:19" ht="9.9" customHeight="1" x14ac:dyDescent="0.25">
      <c r="A7" s="27"/>
      <c r="B7" s="28"/>
      <c r="C7" s="29"/>
      <c r="K7" s="67">
        <v>4700</v>
      </c>
      <c r="L7" s="68">
        <v>9199</v>
      </c>
      <c r="M7" s="75">
        <v>0.02</v>
      </c>
      <c r="N7" s="45">
        <v>-93.98</v>
      </c>
      <c r="O7" s="39"/>
      <c r="P7" s="39"/>
      <c r="Q7" s="39"/>
      <c r="R7" s="38"/>
      <c r="S7" s="112">
        <v>-93.98</v>
      </c>
    </row>
    <row r="8" spans="1:19" ht="9.9" customHeight="1" x14ac:dyDescent="0.25">
      <c r="A8" s="24">
        <v>87001</v>
      </c>
      <c r="B8" s="25">
        <f>A8+100</f>
        <v>87101</v>
      </c>
      <c r="C8" s="26">
        <f>(((+A8+B8)/2)*0.066)+$S$31-40</f>
        <v>4889.6659999999993</v>
      </c>
      <c r="K8" s="67">
        <v>9200</v>
      </c>
      <c r="L8" s="68">
        <v>13899</v>
      </c>
      <c r="M8" s="75">
        <v>0.03</v>
      </c>
      <c r="N8" s="45">
        <v>-93.98</v>
      </c>
      <c r="O8" s="40">
        <v>-91.989999999999981</v>
      </c>
      <c r="P8" s="2"/>
      <c r="Q8" s="39"/>
      <c r="R8" s="38"/>
      <c r="S8" s="112">
        <v>-185.96999999999997</v>
      </c>
    </row>
    <row r="9" spans="1:19" ht="9.9" customHeight="1" x14ac:dyDescent="0.25">
      <c r="A9" s="24">
        <f>A8+100</f>
        <v>87101</v>
      </c>
      <c r="B9" s="25">
        <f t="shared" ref="B9:B17" si="0">A9+100</f>
        <v>87201</v>
      </c>
      <c r="C9" s="26">
        <f t="shared" ref="C9:C12" si="1">(((+A9+B9)/2)*0.066)+$S$31-40</f>
        <v>4896.2659999999996</v>
      </c>
      <c r="K9" s="67">
        <v>13900</v>
      </c>
      <c r="L9" s="68">
        <v>22899</v>
      </c>
      <c r="M9" s="75">
        <v>3.4000000000000002E-2</v>
      </c>
      <c r="N9" s="45">
        <v>-93.98</v>
      </c>
      <c r="O9" s="40">
        <v>-91.989999999999981</v>
      </c>
      <c r="P9" s="40">
        <v>-55.596000000000046</v>
      </c>
      <c r="Q9" s="39"/>
      <c r="R9" s="38"/>
      <c r="S9" s="112">
        <v>-241.56600000000003</v>
      </c>
    </row>
    <row r="10" spans="1:19" ht="9.9" customHeight="1" thickBot="1" x14ac:dyDescent="0.3">
      <c r="A10" s="24">
        <f t="shared" ref="A10:A17" si="2">A9+100</f>
        <v>87201</v>
      </c>
      <c r="B10" s="25">
        <f t="shared" si="0"/>
        <v>87301</v>
      </c>
      <c r="C10" s="26">
        <f t="shared" si="1"/>
        <v>4902.866</v>
      </c>
      <c r="K10" s="41" t="s">
        <v>29</v>
      </c>
      <c r="L10" s="42"/>
      <c r="M10" s="42"/>
      <c r="N10" s="42"/>
      <c r="O10" s="42"/>
      <c r="P10" s="42"/>
      <c r="Q10" s="42"/>
      <c r="R10" s="42"/>
      <c r="S10" s="54"/>
    </row>
    <row r="11" spans="1:19" ht="9.9" customHeight="1" thickTop="1" x14ac:dyDescent="0.25">
      <c r="A11" s="24">
        <f t="shared" si="2"/>
        <v>87301</v>
      </c>
      <c r="B11" s="25">
        <f t="shared" si="0"/>
        <v>87401</v>
      </c>
      <c r="C11" s="26">
        <f t="shared" si="1"/>
        <v>4909.4659999999994</v>
      </c>
    </row>
    <row r="12" spans="1:19" ht="9.9" customHeight="1" thickBot="1" x14ac:dyDescent="0.3">
      <c r="A12" s="24">
        <f t="shared" si="2"/>
        <v>87401</v>
      </c>
      <c r="B12" s="25">
        <f t="shared" si="0"/>
        <v>87501</v>
      </c>
      <c r="C12" s="26">
        <f t="shared" si="1"/>
        <v>4916.0659999999998</v>
      </c>
    </row>
    <row r="13" spans="1:19" ht="9.9" customHeight="1" thickTop="1" x14ac:dyDescent="0.25">
      <c r="A13" s="24">
        <f t="shared" si="2"/>
        <v>87501</v>
      </c>
      <c r="B13" s="25">
        <f t="shared" si="0"/>
        <v>87601</v>
      </c>
      <c r="C13" s="26">
        <f t="shared" ref="C13:C16" si="3">(((+A13+B13)/2)*0.066)+$S$31</f>
        <v>4962.6659999999993</v>
      </c>
      <c r="K13" s="82"/>
      <c r="L13" s="83"/>
      <c r="M13" s="83"/>
      <c r="N13" s="83"/>
      <c r="O13" s="83"/>
      <c r="P13" s="83"/>
      <c r="Q13" s="83"/>
      <c r="R13" s="83"/>
      <c r="S13" s="84"/>
    </row>
    <row r="14" spans="1:19" ht="9.9" customHeight="1" x14ac:dyDescent="0.25">
      <c r="A14" s="24">
        <f t="shared" si="2"/>
        <v>87601</v>
      </c>
      <c r="B14" s="25">
        <f t="shared" si="0"/>
        <v>87701</v>
      </c>
      <c r="C14" s="26">
        <f t="shared" si="3"/>
        <v>4969.2659999999996</v>
      </c>
      <c r="K14" s="101" t="s">
        <v>30</v>
      </c>
      <c r="L14" s="77"/>
      <c r="M14" s="77"/>
      <c r="N14" s="77"/>
      <c r="O14" s="77"/>
      <c r="P14" s="77"/>
      <c r="Q14" s="77"/>
      <c r="R14" s="77"/>
      <c r="S14" s="78"/>
    </row>
    <row r="15" spans="1:19" ht="9.9" customHeight="1" x14ac:dyDescent="0.25">
      <c r="A15" s="24">
        <f t="shared" si="2"/>
        <v>87701</v>
      </c>
      <c r="B15" s="25">
        <f t="shared" si="0"/>
        <v>87801</v>
      </c>
      <c r="C15" s="26">
        <f t="shared" si="3"/>
        <v>4975.866</v>
      </c>
      <c r="K15" s="85" t="s">
        <v>8</v>
      </c>
      <c r="L15" s="86" t="s">
        <v>9</v>
      </c>
      <c r="M15" s="87" t="s">
        <v>11</v>
      </c>
      <c r="N15" s="88" t="s">
        <v>10</v>
      </c>
      <c r="O15" s="89"/>
      <c r="P15" s="89"/>
      <c r="Q15" s="89"/>
      <c r="R15" s="89"/>
      <c r="S15" s="90"/>
    </row>
    <row r="16" spans="1:19" ht="9.9" customHeight="1" x14ac:dyDescent="0.25">
      <c r="A16" s="24">
        <f t="shared" si="2"/>
        <v>87801</v>
      </c>
      <c r="B16" s="25">
        <f t="shared" si="0"/>
        <v>87901</v>
      </c>
      <c r="C16" s="26">
        <f t="shared" si="3"/>
        <v>4982.4659999999994</v>
      </c>
      <c r="K16" s="67">
        <v>0</v>
      </c>
      <c r="L16" s="68">
        <v>4699</v>
      </c>
      <c r="M16" s="170">
        <v>7.4999999999999997E-3</v>
      </c>
      <c r="N16" s="44"/>
      <c r="O16" s="39"/>
      <c r="P16" s="39"/>
      <c r="Q16" s="39"/>
      <c r="R16" s="55"/>
      <c r="S16" s="76"/>
    </row>
    <row r="17" spans="1:19" ht="9.9" customHeight="1" x14ac:dyDescent="0.25">
      <c r="A17" s="36">
        <f t="shared" si="2"/>
        <v>87901</v>
      </c>
      <c r="B17" s="37">
        <f t="shared" si="0"/>
        <v>88001</v>
      </c>
      <c r="C17" s="102">
        <f>(((+A17+B17)/2)*0.066)+$S$31</f>
        <v>4989.0659999999998</v>
      </c>
      <c r="K17" s="67">
        <v>4700</v>
      </c>
      <c r="L17" s="68">
        <v>9199</v>
      </c>
      <c r="M17" s="75">
        <v>2.5000000000000001E-2</v>
      </c>
      <c r="N17" s="45">
        <v>-82.232500000000002</v>
      </c>
      <c r="O17" s="39"/>
      <c r="P17" s="39"/>
      <c r="Q17" s="39"/>
      <c r="R17" s="38"/>
      <c r="S17" s="112">
        <v>-82.232500000000002</v>
      </c>
    </row>
    <row r="18" spans="1:19" ht="9.9" customHeight="1" x14ac:dyDescent="0.25">
      <c r="C18" s="25"/>
      <c r="K18" s="67">
        <v>9200</v>
      </c>
      <c r="L18" s="68">
        <v>13899</v>
      </c>
      <c r="M18" s="75">
        <v>3.5000000000000003E-2</v>
      </c>
      <c r="N18" s="45">
        <v>-82.232500000000002</v>
      </c>
      <c r="O18" s="40">
        <v>-91.990000000000023</v>
      </c>
      <c r="P18" s="2"/>
      <c r="Q18" s="39"/>
      <c r="R18" s="38"/>
      <c r="S18" s="112">
        <v>-174.22250000000003</v>
      </c>
    </row>
    <row r="19" spans="1:19" ht="9.9" customHeight="1" x14ac:dyDescent="0.25">
      <c r="A19" s="105"/>
      <c r="B19" s="105"/>
      <c r="K19" s="67">
        <v>13900</v>
      </c>
      <c r="L19" s="68">
        <v>22899</v>
      </c>
      <c r="M19" s="75">
        <v>4.4999999999999998E-2</v>
      </c>
      <c r="N19" s="45">
        <v>-82.232500000000002</v>
      </c>
      <c r="O19" s="40">
        <v>-91.990000000000023</v>
      </c>
      <c r="P19" s="40">
        <v>-138.98999999999992</v>
      </c>
      <c r="Q19" s="39"/>
      <c r="R19" s="38"/>
      <c r="S19" s="112">
        <v>-313.21249999999998</v>
      </c>
    </row>
    <row r="20" spans="1:19" ht="9.9" customHeight="1" x14ac:dyDescent="0.25">
      <c r="A20" s="105"/>
      <c r="B20" s="105"/>
      <c r="K20" s="67">
        <v>22900</v>
      </c>
      <c r="L20" s="68">
        <v>38499</v>
      </c>
      <c r="M20" s="75">
        <v>0.05</v>
      </c>
      <c r="N20" s="45">
        <v>-82.232500000000002</v>
      </c>
      <c r="O20" s="40">
        <v>-91.990000000000023</v>
      </c>
      <c r="P20" s="40">
        <v>-138.98999999999992</v>
      </c>
      <c r="Q20" s="40">
        <v>-114.4950000000001</v>
      </c>
      <c r="R20" s="38"/>
      <c r="S20" s="112">
        <v>-427.7075000000001</v>
      </c>
    </row>
    <row r="21" spans="1:19" ht="9.9" customHeight="1" x14ac:dyDescent="0.25">
      <c r="K21" s="67">
        <v>38500</v>
      </c>
      <c r="L21" s="68">
        <v>82000</v>
      </c>
      <c r="M21" s="75">
        <v>5.8999999999999997E-2</v>
      </c>
      <c r="N21" s="45">
        <v>-82.232500000000002</v>
      </c>
      <c r="O21" s="40">
        <v>-91.990000000000023</v>
      </c>
      <c r="P21" s="40">
        <v>-138.98999999999992</v>
      </c>
      <c r="Q21" s="40">
        <v>-114.4950000000001</v>
      </c>
      <c r="R21" s="43">
        <v>-346.49099999999976</v>
      </c>
      <c r="S21" s="112">
        <v>-774.19849999999985</v>
      </c>
    </row>
    <row r="22" spans="1:19" ht="9.9" customHeight="1" thickBot="1" x14ac:dyDescent="0.3">
      <c r="K22" s="41" t="s">
        <v>29</v>
      </c>
      <c r="L22" s="42"/>
      <c r="M22" s="42"/>
      <c r="N22" s="42"/>
      <c r="O22" s="42"/>
      <c r="P22" s="42"/>
      <c r="Q22" s="42"/>
      <c r="R22" s="42"/>
      <c r="S22" s="54"/>
    </row>
    <row r="23" spans="1:19" ht="9.9" customHeight="1" thickTop="1" x14ac:dyDescent="0.25"/>
    <row r="24" spans="1:19" ht="9.9" customHeight="1" thickBot="1" x14ac:dyDescent="0.3"/>
    <row r="25" spans="1:19" ht="9.9" customHeight="1" thickTop="1" x14ac:dyDescent="0.25">
      <c r="K25" s="82"/>
      <c r="L25" s="83"/>
      <c r="M25" s="83"/>
      <c r="N25" s="83"/>
      <c r="O25" s="83"/>
      <c r="P25" s="83"/>
      <c r="Q25" s="83"/>
      <c r="R25" s="83"/>
      <c r="S25" s="84"/>
    </row>
    <row r="26" spans="1:19" ht="9.9" customHeight="1" x14ac:dyDescent="0.25">
      <c r="K26" s="101" t="s">
        <v>31</v>
      </c>
      <c r="L26" s="77"/>
      <c r="M26" s="77"/>
      <c r="N26" s="77"/>
      <c r="O26" s="77"/>
      <c r="P26" s="77"/>
      <c r="Q26" s="77"/>
      <c r="R26" s="77"/>
      <c r="S26" s="78"/>
    </row>
    <row r="27" spans="1:19" ht="9.9" customHeight="1" x14ac:dyDescent="0.25">
      <c r="K27" s="85" t="s">
        <v>8</v>
      </c>
      <c r="L27" s="86" t="s">
        <v>9</v>
      </c>
      <c r="M27" s="87" t="s">
        <v>11</v>
      </c>
      <c r="N27" s="88" t="s">
        <v>10</v>
      </c>
      <c r="O27" s="89"/>
      <c r="P27" s="89"/>
      <c r="Q27" s="89"/>
      <c r="R27" s="89"/>
      <c r="S27" s="90"/>
    </row>
    <row r="28" spans="1:19" ht="9.9" customHeight="1" x14ac:dyDescent="0.25">
      <c r="K28" s="67">
        <v>0</v>
      </c>
      <c r="L28" s="68">
        <v>4200</v>
      </c>
      <c r="M28" s="75">
        <v>0.02</v>
      </c>
      <c r="N28" s="44"/>
      <c r="O28" s="39"/>
      <c r="P28" s="39"/>
      <c r="Q28" s="39"/>
      <c r="R28" s="55"/>
      <c r="S28" s="76"/>
    </row>
    <row r="29" spans="1:19" ht="9.9" customHeight="1" x14ac:dyDescent="0.25">
      <c r="K29" s="67">
        <v>4201</v>
      </c>
      <c r="L29" s="68">
        <v>8300</v>
      </c>
      <c r="M29" s="75">
        <v>0.04</v>
      </c>
      <c r="N29" s="45">
        <v>-84</v>
      </c>
      <c r="O29" s="39"/>
      <c r="P29" s="39"/>
      <c r="Q29" s="39"/>
      <c r="R29" s="38"/>
      <c r="S29" s="112">
        <v>-84</v>
      </c>
    </row>
    <row r="30" spans="1:19" ht="9.9" customHeight="1" x14ac:dyDescent="0.25">
      <c r="K30" s="67">
        <v>8301</v>
      </c>
      <c r="L30" s="68">
        <v>82000</v>
      </c>
      <c r="M30" s="75">
        <v>5.8999999999999997E-2</v>
      </c>
      <c r="N30" s="45">
        <v>-84</v>
      </c>
      <c r="O30" s="40">
        <v>-157.69999999999996</v>
      </c>
      <c r="P30" s="2"/>
      <c r="Q30" s="39"/>
      <c r="R30" s="38"/>
      <c r="S30" s="112">
        <v>-241.69999999999996</v>
      </c>
    </row>
    <row r="31" spans="1:19" ht="9.9" customHeight="1" x14ac:dyDescent="0.25">
      <c r="K31" s="67">
        <v>82001</v>
      </c>
      <c r="L31" s="68" t="s">
        <v>27</v>
      </c>
      <c r="M31" s="75">
        <v>6.6000000000000003E-2</v>
      </c>
      <c r="N31" s="45">
        <v>-84</v>
      </c>
      <c r="O31" s="40">
        <v>-157.69999999999996</v>
      </c>
      <c r="P31" s="40">
        <v>-574.00000000000045</v>
      </c>
      <c r="Q31" s="39"/>
      <c r="R31" s="38"/>
      <c r="S31" s="112">
        <v>-815.70000000000039</v>
      </c>
    </row>
    <row r="32" spans="1:19" ht="9.9" customHeight="1" thickBot="1" x14ac:dyDescent="0.3">
      <c r="K32" s="41" t="s">
        <v>29</v>
      </c>
      <c r="L32" s="42"/>
      <c r="M32" s="42"/>
      <c r="N32" s="42"/>
      <c r="O32" s="42"/>
      <c r="P32" s="42"/>
      <c r="Q32" s="42"/>
      <c r="R32" s="42"/>
      <c r="S32" s="54"/>
    </row>
    <row r="33" ht="9.9" customHeight="1" thickTop="1" x14ac:dyDescent="0.25"/>
    <row r="34" ht="9.9" customHeight="1" x14ac:dyDescent="0.25"/>
    <row r="35" ht="9.9" customHeight="1" x14ac:dyDescent="0.25"/>
    <row r="36" ht="9.9" customHeight="1" x14ac:dyDescent="0.25"/>
    <row r="37" ht="9.9" customHeight="1" x14ac:dyDescent="0.25"/>
    <row r="38" ht="9.9" customHeight="1" x14ac:dyDescent="0.25"/>
    <row r="39" ht="9.9" customHeight="1" x14ac:dyDescent="0.25"/>
    <row r="40" ht="9.9" customHeight="1" x14ac:dyDescent="0.25"/>
    <row r="41" ht="9.9" customHeight="1" x14ac:dyDescent="0.25"/>
    <row r="42" ht="9.9" customHeight="1" x14ac:dyDescent="0.25"/>
    <row r="43" ht="9.9" customHeight="1" x14ac:dyDescent="0.25"/>
    <row r="44" ht="9.9" customHeight="1" x14ac:dyDescent="0.25"/>
    <row r="45" ht="9.9" customHeight="1" x14ac:dyDescent="0.25"/>
    <row r="46" ht="9.9" customHeight="1" x14ac:dyDescent="0.25"/>
    <row r="47" ht="9.9" customHeight="1" x14ac:dyDescent="0.25"/>
    <row r="48" ht="9.9" customHeight="1" x14ac:dyDescent="0.25"/>
    <row r="49" ht="9.9" customHeight="1" x14ac:dyDescent="0.25"/>
    <row r="50" ht="9.9" customHeight="1" x14ac:dyDescent="0.25"/>
    <row r="51" ht="9.9" customHeight="1" x14ac:dyDescent="0.25"/>
    <row r="52" ht="9.9" customHeight="1" x14ac:dyDescent="0.25"/>
    <row r="53" ht="9.9" customHeight="1" x14ac:dyDescent="0.25"/>
    <row r="54" ht="9.9" customHeight="1" x14ac:dyDescent="0.25"/>
    <row r="55" ht="9.9" customHeight="1" x14ac:dyDescent="0.25"/>
    <row r="56" ht="9.9" customHeight="1" x14ac:dyDescent="0.25"/>
    <row r="57" ht="9.9" customHeight="1" x14ac:dyDescent="0.25"/>
    <row r="58" ht="9.9" customHeight="1" x14ac:dyDescent="0.25"/>
    <row r="59" ht="9.9" customHeight="1" x14ac:dyDescent="0.25"/>
    <row r="60" ht="9.9" customHeight="1" x14ac:dyDescent="0.25"/>
    <row r="61" ht="9.9" customHeight="1" x14ac:dyDescent="0.25"/>
    <row r="62" ht="9.9" customHeight="1" x14ac:dyDescent="0.25"/>
    <row r="63" ht="9.9" customHeight="1" x14ac:dyDescent="0.25"/>
    <row r="64" ht="9.9" customHeight="1" x14ac:dyDescent="0.25"/>
    <row r="65" ht="9.9" customHeight="1" x14ac:dyDescent="0.25"/>
    <row r="66" ht="9.9" customHeight="1" x14ac:dyDescent="0.25"/>
    <row r="67" ht="9.9" customHeight="1" x14ac:dyDescent="0.25"/>
    <row r="68" ht="9.9" customHeight="1" x14ac:dyDescent="0.25"/>
    <row r="69" ht="9.9" customHeight="1" x14ac:dyDescent="0.25"/>
    <row r="70" ht="9.9" customHeight="1" x14ac:dyDescent="0.25"/>
    <row r="71" ht="9.9" customHeight="1" x14ac:dyDescent="0.25"/>
    <row r="72" ht="9.9" customHeight="1" x14ac:dyDescent="0.25"/>
    <row r="73" ht="9.9" customHeight="1" x14ac:dyDescent="0.25"/>
    <row r="74" ht="9.9" customHeight="1" x14ac:dyDescent="0.25"/>
    <row r="75" ht="9.9" customHeight="1" x14ac:dyDescent="0.25"/>
    <row r="76" ht="9.9" customHeight="1" x14ac:dyDescent="0.25"/>
    <row r="77" ht="9.9" customHeight="1" x14ac:dyDescent="0.25"/>
  </sheetData>
  <pageMargins left="0.7" right="0.7" top="0.75" bottom="0.75" header="0.3" footer="0.3"/>
  <pageSetup orientation="portrait" horizontalDpi="4294967295" verticalDpi="4294967295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41"/>
  <sheetViews>
    <sheetView tabSelected="1" zoomScaleNormal="100" workbookViewId="0">
      <selection activeCell="B31" sqref="B31"/>
    </sheetView>
  </sheetViews>
  <sheetFormatPr defaultRowHeight="13.2" x14ac:dyDescent="0.25"/>
  <cols>
    <col min="1" max="2" width="11.6640625" style="46" customWidth="1"/>
    <col min="3" max="3" width="16.88671875" style="46" bestFit="1" customWidth="1"/>
    <col min="4" max="4" width="11.6640625" style="46" customWidth="1"/>
    <col min="5" max="5" width="9.44140625" style="46" customWidth="1"/>
    <col min="6" max="6" width="10.109375" style="53" customWidth="1"/>
    <col min="9" max="9" width="10.88671875" style="71" bestFit="1" customWidth="1"/>
    <col min="10" max="10" width="11.44140625" customWidth="1"/>
    <col min="11" max="11" width="10.33203125" bestFit="1" customWidth="1"/>
    <col min="12" max="13" width="8.88671875" style="46" customWidth="1"/>
  </cols>
  <sheetData>
    <row r="1" spans="1:13" ht="12" customHeight="1" x14ac:dyDescent="0.25">
      <c r="A1" s="171" t="s">
        <v>22</v>
      </c>
      <c r="B1" s="171"/>
      <c r="C1" s="171"/>
      <c r="D1" s="171"/>
      <c r="E1" s="171"/>
      <c r="F1" s="64"/>
      <c r="I1"/>
      <c r="J1" s="49" t="s">
        <v>16</v>
      </c>
    </row>
    <row r="2" spans="1:13" ht="12" customHeight="1" thickBot="1" x14ac:dyDescent="0.3">
      <c r="A2" s="47" t="s">
        <v>8</v>
      </c>
      <c r="B2" s="47" t="s">
        <v>12</v>
      </c>
      <c r="C2" s="47" t="s">
        <v>14</v>
      </c>
      <c r="D2" s="47" t="s">
        <v>13</v>
      </c>
      <c r="E2" s="48" t="s">
        <v>15</v>
      </c>
      <c r="F2" s="65"/>
      <c r="I2" s="73" t="s">
        <v>33</v>
      </c>
      <c r="J2" s="49" t="s">
        <v>17</v>
      </c>
      <c r="K2" s="72" t="s">
        <v>32</v>
      </c>
    </row>
    <row r="3" spans="1:13" ht="12" customHeight="1" thickBot="1" x14ac:dyDescent="0.3">
      <c r="A3" s="46">
        <f>K4</f>
        <v>12675.185418999999</v>
      </c>
      <c r="B3" s="46">
        <v>12700</v>
      </c>
      <c r="C3" s="46">
        <f>ROUND('Regular 1'!I12,0)</f>
        <v>128</v>
      </c>
      <c r="D3" s="46">
        <f>ROUND(C3*0.8,0)</f>
        <v>102</v>
      </c>
      <c r="E3" s="46">
        <f t="shared" ref="E3:E28" si="0">C3-D3</f>
        <v>26</v>
      </c>
      <c r="F3" s="65"/>
      <c r="G3" s="172" t="s">
        <v>28</v>
      </c>
      <c r="H3" s="172"/>
      <c r="I3" s="74" t="s">
        <v>25</v>
      </c>
      <c r="J3" s="52" t="s">
        <v>18</v>
      </c>
      <c r="K3" s="51" t="s">
        <v>19</v>
      </c>
      <c r="L3" s="56"/>
      <c r="M3" s="56"/>
    </row>
    <row r="4" spans="1:13" ht="12" customHeight="1" x14ac:dyDescent="0.25">
      <c r="A4" s="46">
        <f>B3+1</f>
        <v>12701</v>
      </c>
      <c r="B4" s="46">
        <f>B3+100</f>
        <v>12800</v>
      </c>
      <c r="C4" s="46">
        <f>ROUND('Regular 1'!I13,0)</f>
        <v>131</v>
      </c>
      <c r="D4" s="46">
        <f>D3-4</f>
        <v>98</v>
      </c>
      <c r="E4" s="46">
        <f t="shared" si="0"/>
        <v>33</v>
      </c>
      <c r="F4" s="65"/>
      <c r="G4" s="59">
        <v>12493</v>
      </c>
      <c r="H4" s="59">
        <v>12500</v>
      </c>
      <c r="I4" s="70">
        <v>1.4583E-2</v>
      </c>
      <c r="J4" s="50">
        <f>G4*I4</f>
        <v>182.185419</v>
      </c>
      <c r="K4" s="62">
        <f>J4+G4</f>
        <v>12675.185418999999</v>
      </c>
    </row>
    <row r="5" spans="1:13" ht="12" customHeight="1" x14ac:dyDescent="0.25">
      <c r="A5" s="46">
        <f>A4+100</f>
        <v>12801</v>
      </c>
      <c r="B5" s="46">
        <f>B4+100</f>
        <v>12900</v>
      </c>
      <c r="C5" s="46">
        <f>ROUND('Regular 1'!I14,0)</f>
        <v>134</v>
      </c>
      <c r="D5" s="46">
        <f t="shared" ref="D5:D28" si="1">D4-4</f>
        <v>94</v>
      </c>
      <c r="E5" s="46">
        <f t="shared" si="0"/>
        <v>40</v>
      </c>
      <c r="F5" s="65"/>
      <c r="G5" s="59"/>
      <c r="H5" s="59"/>
      <c r="I5" s="70"/>
      <c r="J5" s="50"/>
      <c r="K5" s="59"/>
    </row>
    <row r="6" spans="1:13" ht="12" customHeight="1" x14ac:dyDescent="0.25">
      <c r="A6" s="46">
        <f t="shared" ref="A6:B27" si="2">A5+100</f>
        <v>12901</v>
      </c>
      <c r="B6" s="46">
        <f t="shared" si="2"/>
        <v>13000</v>
      </c>
      <c r="C6" s="46">
        <f>ROUND('Regular 1'!I15,0)</f>
        <v>137</v>
      </c>
      <c r="D6" s="46">
        <f t="shared" si="1"/>
        <v>90</v>
      </c>
      <c r="E6" s="46">
        <f t="shared" si="0"/>
        <v>47</v>
      </c>
      <c r="F6" s="65"/>
      <c r="G6" s="59"/>
      <c r="H6" s="59"/>
      <c r="I6" s="70"/>
      <c r="J6" s="61"/>
      <c r="K6" s="59"/>
    </row>
    <row r="7" spans="1:13" ht="12" customHeight="1" x14ac:dyDescent="0.25">
      <c r="A7" s="46">
        <f t="shared" si="2"/>
        <v>13001</v>
      </c>
      <c r="B7" s="46">
        <f t="shared" si="2"/>
        <v>13100</v>
      </c>
      <c r="C7" s="46">
        <f>ROUND('Regular 1'!I16,0)</f>
        <v>140</v>
      </c>
      <c r="D7" s="46">
        <f t="shared" si="1"/>
        <v>86</v>
      </c>
      <c r="E7" s="46">
        <f t="shared" si="0"/>
        <v>54</v>
      </c>
      <c r="F7" s="65"/>
      <c r="G7" s="59"/>
      <c r="H7" s="59"/>
      <c r="I7" s="70"/>
      <c r="J7" s="61"/>
      <c r="K7" s="59"/>
    </row>
    <row r="8" spans="1:13" ht="12" customHeight="1" x14ac:dyDescent="0.25">
      <c r="A8" s="46">
        <f t="shared" si="2"/>
        <v>13101</v>
      </c>
      <c r="B8" s="46">
        <f t="shared" si="2"/>
        <v>13200</v>
      </c>
      <c r="C8" s="46">
        <f>ROUND('Regular 1'!I17,0)</f>
        <v>143</v>
      </c>
      <c r="D8" s="46">
        <f t="shared" si="1"/>
        <v>82</v>
      </c>
      <c r="E8" s="46">
        <f t="shared" si="0"/>
        <v>61</v>
      </c>
      <c r="F8" s="65"/>
      <c r="G8" s="59"/>
      <c r="H8" s="59"/>
      <c r="I8" s="70"/>
      <c r="J8" s="61"/>
      <c r="K8" s="59"/>
    </row>
    <row r="9" spans="1:13" ht="12" customHeight="1" x14ac:dyDescent="0.25">
      <c r="A9" s="46">
        <f t="shared" si="2"/>
        <v>13201</v>
      </c>
      <c r="B9" s="46">
        <f t="shared" si="2"/>
        <v>13300</v>
      </c>
      <c r="C9" s="46">
        <f>ROUND('Regular 1'!I19,0)</f>
        <v>146</v>
      </c>
      <c r="D9" s="46">
        <f t="shared" si="1"/>
        <v>78</v>
      </c>
      <c r="E9" s="46">
        <f t="shared" si="0"/>
        <v>68</v>
      </c>
      <c r="F9" s="65"/>
      <c r="G9" s="59"/>
      <c r="H9" s="59"/>
      <c r="I9" s="70"/>
      <c r="J9" s="61"/>
      <c r="K9" s="59"/>
    </row>
    <row r="10" spans="1:13" ht="12" customHeight="1" x14ac:dyDescent="0.25">
      <c r="A10" s="46">
        <f t="shared" si="2"/>
        <v>13301</v>
      </c>
      <c r="B10" s="46">
        <f t="shared" si="2"/>
        <v>13400</v>
      </c>
      <c r="C10" s="46">
        <f>ROUND('Regular 1'!I20,0)</f>
        <v>149</v>
      </c>
      <c r="D10" s="46">
        <f t="shared" si="1"/>
        <v>74</v>
      </c>
      <c r="E10" s="46">
        <f t="shared" si="0"/>
        <v>75</v>
      </c>
      <c r="F10" s="65"/>
      <c r="G10" s="59"/>
      <c r="H10" s="59"/>
      <c r="I10" s="70"/>
      <c r="J10" s="61"/>
      <c r="K10" s="59"/>
    </row>
    <row r="11" spans="1:13" ht="12" customHeight="1" x14ac:dyDescent="0.25">
      <c r="A11" s="46">
        <f t="shared" si="2"/>
        <v>13401</v>
      </c>
      <c r="B11" s="46">
        <f t="shared" si="2"/>
        <v>13500</v>
      </c>
      <c r="C11" s="46">
        <f>ROUND('Regular 1'!I21,0)</f>
        <v>152</v>
      </c>
      <c r="D11" s="46">
        <f t="shared" si="1"/>
        <v>70</v>
      </c>
      <c r="E11" s="46">
        <f t="shared" si="0"/>
        <v>82</v>
      </c>
      <c r="F11" s="65"/>
      <c r="G11" s="59"/>
      <c r="H11" s="59"/>
      <c r="I11" s="70"/>
      <c r="J11" s="61"/>
      <c r="K11" s="59"/>
    </row>
    <row r="12" spans="1:13" ht="12" customHeight="1" x14ac:dyDescent="0.25">
      <c r="A12" s="46">
        <f t="shared" si="2"/>
        <v>13501</v>
      </c>
      <c r="B12" s="46">
        <f t="shared" si="2"/>
        <v>13600</v>
      </c>
      <c r="C12" s="46">
        <f>ROUND('Regular 1'!I22,0)</f>
        <v>155</v>
      </c>
      <c r="D12" s="46">
        <f t="shared" si="1"/>
        <v>66</v>
      </c>
      <c r="E12" s="46">
        <f t="shared" si="0"/>
        <v>89</v>
      </c>
      <c r="F12" s="65"/>
      <c r="G12" s="59"/>
      <c r="H12" s="59"/>
      <c r="I12" s="70"/>
      <c r="J12" s="61"/>
      <c r="K12" s="59"/>
    </row>
    <row r="13" spans="1:13" ht="12" customHeight="1" x14ac:dyDescent="0.25">
      <c r="A13" s="46">
        <f t="shared" si="2"/>
        <v>13601</v>
      </c>
      <c r="B13" s="46">
        <f t="shared" si="2"/>
        <v>13700</v>
      </c>
      <c r="C13" s="46">
        <f>ROUND('Regular 1'!I23,0)</f>
        <v>158</v>
      </c>
      <c r="D13" s="46">
        <f t="shared" si="1"/>
        <v>62</v>
      </c>
      <c r="E13" s="46">
        <f t="shared" si="0"/>
        <v>96</v>
      </c>
      <c r="F13" s="65"/>
      <c r="G13" s="59"/>
      <c r="H13" s="59"/>
      <c r="I13" s="70"/>
      <c r="J13" s="61"/>
      <c r="K13" s="59"/>
    </row>
    <row r="14" spans="1:13" ht="12" customHeight="1" x14ac:dyDescent="0.25">
      <c r="A14" s="46">
        <f t="shared" si="2"/>
        <v>13701</v>
      </c>
      <c r="B14" s="46">
        <f t="shared" si="2"/>
        <v>13800</v>
      </c>
      <c r="C14" s="46">
        <f>ROUND('Regular 1'!I24,0)</f>
        <v>161</v>
      </c>
      <c r="D14" s="46">
        <f t="shared" si="1"/>
        <v>58</v>
      </c>
      <c r="E14" s="46">
        <f t="shared" si="0"/>
        <v>103</v>
      </c>
      <c r="F14" s="65"/>
      <c r="G14" s="59"/>
      <c r="H14" s="59"/>
      <c r="I14" s="70"/>
      <c r="J14" s="61"/>
      <c r="K14" s="59"/>
    </row>
    <row r="15" spans="1:13" ht="12" customHeight="1" x14ac:dyDescent="0.25">
      <c r="A15" s="46">
        <f t="shared" si="2"/>
        <v>13801</v>
      </c>
      <c r="B15" s="46">
        <f t="shared" si="2"/>
        <v>13900</v>
      </c>
      <c r="C15" s="46">
        <f>ROUND('Regular 1'!I25,0)</f>
        <v>164</v>
      </c>
      <c r="D15" s="46">
        <f t="shared" si="1"/>
        <v>54</v>
      </c>
      <c r="E15" s="46">
        <f t="shared" si="0"/>
        <v>110</v>
      </c>
      <c r="F15" s="65"/>
      <c r="G15" s="59"/>
      <c r="H15" s="59"/>
      <c r="I15" s="70"/>
      <c r="J15" s="61"/>
      <c r="K15" s="59"/>
    </row>
    <row r="16" spans="1:13" ht="12" customHeight="1" x14ac:dyDescent="0.25">
      <c r="A16" s="46">
        <f t="shared" si="2"/>
        <v>13901</v>
      </c>
      <c r="B16" s="46">
        <f t="shared" si="2"/>
        <v>14000</v>
      </c>
      <c r="C16" s="46">
        <f>ROUND('Regular 1'!I26,0)</f>
        <v>167</v>
      </c>
      <c r="D16" s="46">
        <f t="shared" si="1"/>
        <v>50</v>
      </c>
      <c r="E16" s="46">
        <f t="shared" si="0"/>
        <v>117</v>
      </c>
      <c r="F16" s="65"/>
      <c r="G16" s="59"/>
      <c r="H16" s="59"/>
      <c r="I16" s="70"/>
      <c r="J16" s="61"/>
      <c r="K16" s="59"/>
    </row>
    <row r="17" spans="1:13" ht="12" customHeight="1" x14ac:dyDescent="0.25">
      <c r="A17" s="46">
        <f t="shared" si="2"/>
        <v>14001</v>
      </c>
      <c r="B17" s="46">
        <f t="shared" si="2"/>
        <v>14100</v>
      </c>
      <c r="C17" s="46">
        <f>ROUND('Regular 1'!I27,0)</f>
        <v>170</v>
      </c>
      <c r="D17" s="46">
        <f t="shared" si="1"/>
        <v>46</v>
      </c>
      <c r="E17" s="46">
        <f t="shared" si="0"/>
        <v>124</v>
      </c>
      <c r="F17" s="65"/>
      <c r="G17" s="59"/>
      <c r="H17" s="59"/>
      <c r="I17" s="70"/>
      <c r="J17" s="61"/>
      <c r="K17" s="59"/>
    </row>
    <row r="18" spans="1:13" ht="12" customHeight="1" x14ac:dyDescent="0.25">
      <c r="A18" s="46">
        <f t="shared" si="2"/>
        <v>14101</v>
      </c>
      <c r="B18" s="46">
        <f t="shared" si="2"/>
        <v>14200</v>
      </c>
      <c r="C18" s="46">
        <f>ROUND('Regular 1'!I28,0)</f>
        <v>173</v>
      </c>
      <c r="D18" s="46">
        <f t="shared" si="1"/>
        <v>42</v>
      </c>
      <c r="E18" s="46">
        <f t="shared" si="0"/>
        <v>131</v>
      </c>
      <c r="F18" s="65"/>
      <c r="G18" s="59"/>
      <c r="H18" s="59"/>
      <c r="I18" s="70"/>
      <c r="J18" s="61"/>
      <c r="K18" s="59"/>
    </row>
    <row r="19" spans="1:13" ht="12" customHeight="1" x14ac:dyDescent="0.25">
      <c r="A19" s="46">
        <f t="shared" si="2"/>
        <v>14201</v>
      </c>
      <c r="B19" s="46">
        <f t="shared" si="2"/>
        <v>14300</v>
      </c>
      <c r="C19" s="46">
        <f>ROUND('Regular 1'!I30,0)</f>
        <v>176</v>
      </c>
      <c r="D19" s="46">
        <f t="shared" si="1"/>
        <v>38</v>
      </c>
      <c r="E19" s="46">
        <f t="shared" si="0"/>
        <v>138</v>
      </c>
      <c r="F19" s="65"/>
      <c r="G19" s="59"/>
      <c r="H19" s="59"/>
      <c r="I19" s="70"/>
      <c r="J19" s="61"/>
      <c r="K19" s="59"/>
    </row>
    <row r="20" spans="1:13" ht="12" customHeight="1" x14ac:dyDescent="0.25">
      <c r="A20" s="46">
        <f t="shared" si="2"/>
        <v>14301</v>
      </c>
      <c r="B20" s="46">
        <f t="shared" si="2"/>
        <v>14400</v>
      </c>
      <c r="C20" s="46">
        <f>ROUND('Regular 1'!I31,0)</f>
        <v>179</v>
      </c>
      <c r="D20" s="46">
        <f t="shared" si="1"/>
        <v>34</v>
      </c>
      <c r="E20" s="46">
        <f t="shared" si="0"/>
        <v>145</v>
      </c>
      <c r="F20" s="65"/>
      <c r="G20" s="59"/>
      <c r="H20" s="59"/>
      <c r="I20" s="70"/>
      <c r="J20" s="61"/>
      <c r="K20" s="59"/>
    </row>
    <row r="21" spans="1:13" ht="12" customHeight="1" x14ac:dyDescent="0.25">
      <c r="A21" s="46">
        <f t="shared" si="2"/>
        <v>14401</v>
      </c>
      <c r="B21" s="46">
        <f t="shared" si="2"/>
        <v>14500</v>
      </c>
      <c r="C21" s="46">
        <f>ROUND('Regular 1'!I32,0)</f>
        <v>182</v>
      </c>
      <c r="D21" s="46">
        <f t="shared" si="1"/>
        <v>30</v>
      </c>
      <c r="E21" s="46">
        <f t="shared" si="0"/>
        <v>152</v>
      </c>
      <c r="F21" s="65"/>
      <c r="G21" s="59"/>
      <c r="H21" s="59"/>
      <c r="I21" s="70"/>
      <c r="J21" s="61"/>
      <c r="K21" s="59"/>
    </row>
    <row r="22" spans="1:13" ht="12" customHeight="1" x14ac:dyDescent="0.25">
      <c r="A22" s="46">
        <f t="shared" si="2"/>
        <v>14501</v>
      </c>
      <c r="B22" s="46">
        <f t="shared" si="2"/>
        <v>14600</v>
      </c>
      <c r="C22" s="46">
        <f>ROUND('Regular 1'!I33,0)</f>
        <v>185</v>
      </c>
      <c r="D22" s="46">
        <f t="shared" si="1"/>
        <v>26</v>
      </c>
      <c r="E22" s="46">
        <f t="shared" si="0"/>
        <v>159</v>
      </c>
      <c r="F22" s="65"/>
      <c r="G22" s="59"/>
      <c r="H22" s="59"/>
      <c r="I22" s="70"/>
      <c r="J22" s="61"/>
      <c r="K22" s="59"/>
    </row>
    <row r="23" spans="1:13" ht="12" customHeight="1" x14ac:dyDescent="0.25">
      <c r="A23" s="46">
        <f t="shared" si="2"/>
        <v>14601</v>
      </c>
      <c r="B23" s="46">
        <f t="shared" si="2"/>
        <v>14700</v>
      </c>
      <c r="C23" s="46">
        <f>ROUND('Regular 1'!I34,0)</f>
        <v>188</v>
      </c>
      <c r="D23" s="46">
        <f t="shared" si="1"/>
        <v>22</v>
      </c>
      <c r="E23" s="46">
        <f t="shared" si="0"/>
        <v>166</v>
      </c>
      <c r="F23" s="65"/>
      <c r="G23" s="59"/>
      <c r="H23" s="59"/>
      <c r="I23" s="70"/>
      <c r="J23" s="61"/>
      <c r="K23" s="59"/>
    </row>
    <row r="24" spans="1:13" ht="12" customHeight="1" x14ac:dyDescent="0.25">
      <c r="A24" s="46">
        <f t="shared" si="2"/>
        <v>14701</v>
      </c>
      <c r="B24" s="46">
        <f t="shared" si="2"/>
        <v>14800</v>
      </c>
      <c r="C24" s="46">
        <f>ROUND('Regular 1'!I35,0)</f>
        <v>191</v>
      </c>
      <c r="D24" s="46">
        <f t="shared" si="1"/>
        <v>18</v>
      </c>
      <c r="E24" s="46">
        <f t="shared" si="0"/>
        <v>173</v>
      </c>
      <c r="F24" s="65"/>
      <c r="G24" s="59"/>
      <c r="H24" s="59"/>
      <c r="I24" s="70"/>
      <c r="J24" s="61"/>
      <c r="K24" s="59"/>
    </row>
    <row r="25" spans="1:13" ht="12" customHeight="1" x14ac:dyDescent="0.25">
      <c r="A25" s="46">
        <f t="shared" si="2"/>
        <v>14801</v>
      </c>
      <c r="B25" s="46">
        <f t="shared" si="2"/>
        <v>14900</v>
      </c>
      <c r="C25" s="46">
        <f>ROUND('Regular 1'!I36,0)</f>
        <v>194</v>
      </c>
      <c r="D25" s="46">
        <f t="shared" si="1"/>
        <v>14</v>
      </c>
      <c r="E25" s="46">
        <f t="shared" si="0"/>
        <v>180</v>
      </c>
      <c r="F25" s="65"/>
      <c r="G25" s="59"/>
      <c r="H25" s="59"/>
      <c r="I25" s="70"/>
      <c r="J25" s="61"/>
      <c r="K25" s="59"/>
    </row>
    <row r="26" spans="1:13" ht="12" customHeight="1" x14ac:dyDescent="0.25">
      <c r="A26" s="46">
        <f t="shared" si="2"/>
        <v>14901</v>
      </c>
      <c r="B26" s="46">
        <f t="shared" si="2"/>
        <v>15000</v>
      </c>
      <c r="C26" s="46">
        <f>ROUND('Regular 1'!I37,0)</f>
        <v>197</v>
      </c>
      <c r="D26" s="46">
        <f t="shared" si="1"/>
        <v>10</v>
      </c>
      <c r="E26" s="46">
        <f t="shared" si="0"/>
        <v>187</v>
      </c>
      <c r="F26" s="65"/>
      <c r="G26" s="59"/>
      <c r="H26" s="59"/>
      <c r="I26" s="70"/>
      <c r="J26" s="61"/>
      <c r="K26" s="59"/>
    </row>
    <row r="27" spans="1:13" ht="12" customHeight="1" x14ac:dyDescent="0.25">
      <c r="A27" s="46">
        <f t="shared" si="2"/>
        <v>15001</v>
      </c>
      <c r="B27" s="46">
        <f t="shared" si="2"/>
        <v>15100</v>
      </c>
      <c r="C27" s="46">
        <f>ROUND('Regular 1'!I38,0)</f>
        <v>200</v>
      </c>
      <c r="D27" s="46">
        <f t="shared" si="1"/>
        <v>6</v>
      </c>
      <c r="E27" s="46">
        <f t="shared" si="0"/>
        <v>194</v>
      </c>
      <c r="F27" s="65"/>
      <c r="G27" s="59"/>
      <c r="H27" s="59"/>
      <c r="I27" s="70"/>
      <c r="J27" s="61"/>
      <c r="K27" s="59"/>
    </row>
    <row r="28" spans="1:13" ht="12" customHeight="1" x14ac:dyDescent="0.25">
      <c r="A28" s="46">
        <v>15101</v>
      </c>
      <c r="B28" s="46">
        <v>15200</v>
      </c>
      <c r="C28" s="46">
        <f>ROUND('Regular 1'!I39,0)</f>
        <v>203</v>
      </c>
      <c r="D28" s="46">
        <f t="shared" si="1"/>
        <v>2</v>
      </c>
      <c r="E28" s="46">
        <f t="shared" si="0"/>
        <v>201</v>
      </c>
      <c r="F28" s="65"/>
      <c r="G28" s="59"/>
      <c r="H28" s="59"/>
      <c r="I28" s="70"/>
      <c r="J28" s="61"/>
      <c r="K28" s="59"/>
    </row>
    <row r="29" spans="1:13" x14ac:dyDescent="0.25">
      <c r="A29" s="168"/>
      <c r="B29" s="168"/>
      <c r="C29" s="168"/>
      <c r="D29" s="168"/>
      <c r="E29" s="168"/>
      <c r="F29" s="59"/>
      <c r="I29" s="46"/>
      <c r="J29" s="46"/>
      <c r="L29"/>
      <c r="M29"/>
    </row>
    <row r="30" spans="1:13" x14ac:dyDescent="0.25">
      <c r="F30" s="59"/>
      <c r="I30" s="46"/>
      <c r="J30" s="46"/>
      <c r="L30"/>
      <c r="M30"/>
    </row>
    <row r="31" spans="1:13" x14ac:dyDescent="0.25">
      <c r="F31" s="59"/>
    </row>
    <row r="32" spans="1:13" x14ac:dyDescent="0.25">
      <c r="F32" s="59"/>
    </row>
    <row r="33" spans="6:6" x14ac:dyDescent="0.25">
      <c r="F33" s="59"/>
    </row>
    <row r="34" spans="6:6" x14ac:dyDescent="0.25">
      <c r="F34" s="59"/>
    </row>
    <row r="35" spans="6:6" x14ac:dyDescent="0.25">
      <c r="F35" s="59"/>
    </row>
    <row r="36" spans="6:6" x14ac:dyDescent="0.25">
      <c r="F36" s="59"/>
    </row>
    <row r="37" spans="6:6" x14ac:dyDescent="0.25">
      <c r="F37" s="59"/>
    </row>
    <row r="38" spans="6:6" x14ac:dyDescent="0.25">
      <c r="F38" s="59"/>
    </row>
    <row r="39" spans="6:6" x14ac:dyDescent="0.25">
      <c r="F39" s="59"/>
    </row>
    <row r="40" spans="6:6" x14ac:dyDescent="0.25">
      <c r="F40" s="59"/>
    </row>
    <row r="41" spans="6:6" x14ac:dyDescent="0.25">
      <c r="F41" s="59"/>
    </row>
  </sheetData>
  <mergeCells count="2">
    <mergeCell ref="A1:E1"/>
    <mergeCell ref="G3:H3"/>
  </mergeCells>
  <phoneticPr fontId="4" type="noConversion"/>
  <pageMargins left="0.75" right="0.75" top="1" bottom="1" header="0.5" footer="0.5"/>
  <pageSetup orientation="portrait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43"/>
  <sheetViews>
    <sheetView zoomScaleNormal="100" workbookViewId="0">
      <selection activeCell="K4" sqref="K4"/>
    </sheetView>
  </sheetViews>
  <sheetFormatPr defaultRowHeight="13.2" x14ac:dyDescent="0.25"/>
  <cols>
    <col min="1" max="1" width="9.6640625" customWidth="1"/>
    <col min="2" max="2" width="11.33203125" bestFit="1" customWidth="1"/>
    <col min="3" max="3" width="16.88671875" style="46" bestFit="1" customWidth="1"/>
    <col min="4" max="4" width="9" style="46" bestFit="1" customWidth="1"/>
    <col min="5" max="5" width="7.88671875" style="46" customWidth="1"/>
    <col min="6" max="6" width="8.6640625" bestFit="1" customWidth="1"/>
    <col min="9" max="9" width="10.88671875" bestFit="1" customWidth="1"/>
    <col min="10" max="10" width="11.44140625" customWidth="1"/>
    <col min="11" max="11" width="10.33203125" bestFit="1" customWidth="1"/>
    <col min="12" max="13" width="8.88671875" style="46" customWidth="1"/>
  </cols>
  <sheetData>
    <row r="1" spans="1:15" x14ac:dyDescent="0.25">
      <c r="A1" s="171" t="s">
        <v>23</v>
      </c>
      <c r="B1" s="171"/>
      <c r="C1" s="171"/>
      <c r="D1" s="171"/>
      <c r="E1" s="171"/>
      <c r="F1" s="53"/>
      <c r="J1" s="49" t="s">
        <v>16</v>
      </c>
    </row>
    <row r="2" spans="1:15" ht="13.8" thickBot="1" x14ac:dyDescent="0.3">
      <c r="A2" s="47" t="s">
        <v>8</v>
      </c>
      <c r="B2" s="47" t="s">
        <v>12</v>
      </c>
      <c r="C2" s="47" t="s">
        <v>14</v>
      </c>
      <c r="D2" s="47" t="s">
        <v>13</v>
      </c>
      <c r="E2" s="48" t="s">
        <v>15</v>
      </c>
      <c r="F2" s="53"/>
      <c r="I2" s="73" t="s">
        <v>33</v>
      </c>
      <c r="J2" s="49" t="s">
        <v>17</v>
      </c>
      <c r="K2" s="72" t="s">
        <v>32</v>
      </c>
    </row>
    <row r="3" spans="1:15" ht="13.8" thickBot="1" x14ac:dyDescent="0.3">
      <c r="A3" s="46">
        <f>K4</f>
        <v>18021.023246000001</v>
      </c>
      <c r="B3" s="46">
        <v>18100</v>
      </c>
      <c r="C3" s="46">
        <f>ROUND('Regular 2'!C16,0)</f>
        <v>297</v>
      </c>
      <c r="D3" s="46">
        <f>ROUND(C3*0.8,0)</f>
        <v>238</v>
      </c>
      <c r="E3" s="46">
        <f t="shared" ref="E3:E42" si="0">C3-D3</f>
        <v>59</v>
      </c>
      <c r="F3" s="53"/>
      <c r="G3" s="172" t="s">
        <v>28</v>
      </c>
      <c r="H3" s="172"/>
      <c r="I3" s="74" t="s">
        <v>25</v>
      </c>
      <c r="J3" s="52" t="s">
        <v>18</v>
      </c>
      <c r="K3" s="51" t="s">
        <v>19</v>
      </c>
      <c r="L3" s="57"/>
      <c r="M3" s="57"/>
    </row>
    <row r="4" spans="1:15" x14ac:dyDescent="0.25">
      <c r="A4" s="46">
        <f>B3+1</f>
        <v>18101</v>
      </c>
      <c r="B4" s="46">
        <f>B3+100</f>
        <v>18200</v>
      </c>
      <c r="C4" s="46">
        <f>ROUND('Regular 2'!C17,0)</f>
        <v>301</v>
      </c>
      <c r="D4" s="46">
        <f>D3-6</f>
        <v>232</v>
      </c>
      <c r="E4" s="46">
        <f t="shared" si="0"/>
        <v>69</v>
      </c>
      <c r="F4" s="53"/>
      <c r="G4" s="59">
        <v>17762</v>
      </c>
      <c r="H4" s="46">
        <v>17800</v>
      </c>
      <c r="I4" s="69">
        <f>+'Low - Single'!I4</f>
        <v>1.4583E-2</v>
      </c>
      <c r="J4" s="50">
        <f>G4*I4</f>
        <v>259.02324600000003</v>
      </c>
      <c r="K4" s="62">
        <f>J4+G4</f>
        <v>18021.023246000001</v>
      </c>
      <c r="L4" s="58"/>
      <c r="M4" s="58"/>
    </row>
    <row r="5" spans="1:15" x14ac:dyDescent="0.25">
      <c r="A5" s="46">
        <f>A4+100</f>
        <v>18201</v>
      </c>
      <c r="B5" s="46">
        <f>B4+100</f>
        <v>18300</v>
      </c>
      <c r="C5" s="46">
        <f>ROUND('Regular 2'!C19,0)</f>
        <v>304</v>
      </c>
      <c r="D5" s="46">
        <f t="shared" ref="D5:D42" si="1">D4-6</f>
        <v>226</v>
      </c>
      <c r="E5" s="46">
        <f t="shared" si="0"/>
        <v>78</v>
      </c>
      <c r="F5" s="53"/>
      <c r="G5" s="59"/>
      <c r="H5" s="59"/>
      <c r="I5" s="70"/>
      <c r="J5" s="50"/>
      <c r="K5" s="62"/>
    </row>
    <row r="6" spans="1:15" x14ac:dyDescent="0.25">
      <c r="A6" s="46">
        <f t="shared" ref="A6:B37" si="2">A5+100</f>
        <v>18301</v>
      </c>
      <c r="B6" s="46">
        <f t="shared" si="2"/>
        <v>18400</v>
      </c>
      <c r="C6" s="46">
        <f>ROUND('Regular 2'!C20,0)</f>
        <v>308</v>
      </c>
      <c r="D6" s="46">
        <f t="shared" si="1"/>
        <v>220</v>
      </c>
      <c r="E6" s="46">
        <f t="shared" si="0"/>
        <v>88</v>
      </c>
      <c r="F6" s="53"/>
      <c r="G6" s="59"/>
      <c r="H6" s="59"/>
      <c r="I6" s="60"/>
      <c r="J6" s="61"/>
      <c r="K6" s="59"/>
    </row>
    <row r="7" spans="1:15" x14ac:dyDescent="0.25">
      <c r="A7" s="46">
        <f t="shared" si="2"/>
        <v>18401</v>
      </c>
      <c r="B7" s="46">
        <f t="shared" si="2"/>
        <v>18500</v>
      </c>
      <c r="C7" s="46">
        <f>ROUND('Regular 2'!C21,0)</f>
        <v>311</v>
      </c>
      <c r="D7" s="46">
        <f t="shared" si="1"/>
        <v>214</v>
      </c>
      <c r="E7" s="46">
        <f t="shared" si="0"/>
        <v>97</v>
      </c>
      <c r="F7" s="53"/>
      <c r="G7" s="59"/>
      <c r="H7" s="59"/>
      <c r="I7" s="60"/>
      <c r="J7" s="61"/>
      <c r="K7" s="59"/>
    </row>
    <row r="8" spans="1:15" x14ac:dyDescent="0.25">
      <c r="A8" s="46">
        <f t="shared" si="2"/>
        <v>18501</v>
      </c>
      <c r="B8" s="46">
        <f t="shared" si="2"/>
        <v>18600</v>
      </c>
      <c r="C8" s="46">
        <f>ROUND('Regular 2'!C22,0)</f>
        <v>314</v>
      </c>
      <c r="D8" s="46">
        <f t="shared" si="1"/>
        <v>208</v>
      </c>
      <c r="E8" s="46">
        <f t="shared" si="0"/>
        <v>106</v>
      </c>
      <c r="F8" s="53"/>
      <c r="G8" s="59"/>
      <c r="H8" s="59"/>
      <c r="I8" s="60"/>
      <c r="J8" s="61"/>
      <c r="K8" s="59"/>
      <c r="O8" s="46"/>
    </row>
    <row r="9" spans="1:15" x14ac:dyDescent="0.25">
      <c r="A9" s="46">
        <f t="shared" si="2"/>
        <v>18601</v>
      </c>
      <c r="B9" s="46">
        <f t="shared" si="2"/>
        <v>18700</v>
      </c>
      <c r="C9" s="46">
        <f>ROUND('Regular 2'!C23,0)</f>
        <v>318</v>
      </c>
      <c r="D9" s="46">
        <f t="shared" si="1"/>
        <v>202</v>
      </c>
      <c r="E9" s="46">
        <f t="shared" si="0"/>
        <v>116</v>
      </c>
      <c r="F9" s="53"/>
      <c r="G9" s="59"/>
      <c r="H9" s="59"/>
      <c r="I9" s="60"/>
      <c r="J9" s="61"/>
      <c r="K9" s="59"/>
    </row>
    <row r="10" spans="1:15" x14ac:dyDescent="0.25">
      <c r="A10" s="46">
        <f t="shared" si="2"/>
        <v>18701</v>
      </c>
      <c r="B10" s="46">
        <f t="shared" si="2"/>
        <v>18800</v>
      </c>
      <c r="C10" s="46">
        <f>ROUND('Regular 2'!C24,0)</f>
        <v>321</v>
      </c>
      <c r="D10" s="46">
        <f t="shared" si="1"/>
        <v>196</v>
      </c>
      <c r="E10" s="46">
        <f t="shared" si="0"/>
        <v>125</v>
      </c>
      <c r="F10" s="53"/>
      <c r="G10" s="59"/>
      <c r="H10" s="59"/>
      <c r="I10" s="60"/>
      <c r="J10" s="61"/>
      <c r="K10" s="59"/>
      <c r="N10" s="46"/>
    </row>
    <row r="11" spans="1:15" x14ac:dyDescent="0.25">
      <c r="A11" s="46">
        <f t="shared" si="2"/>
        <v>18801</v>
      </c>
      <c r="B11" s="46">
        <f t="shared" si="2"/>
        <v>18900</v>
      </c>
      <c r="C11" s="46">
        <f>ROUND('Regular 2'!C25,0)</f>
        <v>325</v>
      </c>
      <c r="D11" s="46">
        <f t="shared" si="1"/>
        <v>190</v>
      </c>
      <c r="E11" s="46">
        <f t="shared" si="0"/>
        <v>135</v>
      </c>
      <c r="F11" s="53"/>
      <c r="G11" s="59"/>
      <c r="H11" s="59"/>
      <c r="I11" s="60"/>
      <c r="J11" s="61"/>
      <c r="K11" s="59"/>
      <c r="N11" s="46"/>
    </row>
    <row r="12" spans="1:15" x14ac:dyDescent="0.25">
      <c r="A12" s="46">
        <f t="shared" si="2"/>
        <v>18901</v>
      </c>
      <c r="B12" s="46">
        <f t="shared" si="2"/>
        <v>19000</v>
      </c>
      <c r="C12" s="46">
        <f>ROUND('Regular 2'!C26,0)</f>
        <v>328</v>
      </c>
      <c r="D12" s="46">
        <f t="shared" si="1"/>
        <v>184</v>
      </c>
      <c r="E12" s="46">
        <f t="shared" si="0"/>
        <v>144</v>
      </c>
      <c r="F12" s="53"/>
      <c r="G12" s="59"/>
      <c r="H12" s="59"/>
      <c r="I12" s="60"/>
      <c r="J12" s="61"/>
      <c r="K12" s="59"/>
      <c r="N12" s="46"/>
    </row>
    <row r="13" spans="1:15" x14ac:dyDescent="0.25">
      <c r="A13" s="46">
        <f t="shared" si="2"/>
        <v>19001</v>
      </c>
      <c r="B13" s="46">
        <f t="shared" si="2"/>
        <v>19100</v>
      </c>
      <c r="C13" s="46">
        <f>ROUND('Regular 2'!C27,0)</f>
        <v>331</v>
      </c>
      <c r="D13" s="46">
        <f t="shared" si="1"/>
        <v>178</v>
      </c>
      <c r="E13" s="46">
        <f t="shared" si="0"/>
        <v>153</v>
      </c>
      <c r="F13" s="53"/>
      <c r="G13" s="59"/>
      <c r="H13" s="59"/>
      <c r="I13" s="60"/>
      <c r="J13" s="61"/>
      <c r="K13" s="59"/>
      <c r="N13" s="46"/>
    </row>
    <row r="14" spans="1:15" x14ac:dyDescent="0.25">
      <c r="A14" s="46">
        <f t="shared" si="2"/>
        <v>19101</v>
      </c>
      <c r="B14" s="46">
        <f t="shared" si="2"/>
        <v>19200</v>
      </c>
      <c r="C14" s="46">
        <f>ROUND('Regular 2'!C28,0)</f>
        <v>335</v>
      </c>
      <c r="D14" s="46">
        <f t="shared" si="1"/>
        <v>172</v>
      </c>
      <c r="E14" s="46">
        <f t="shared" si="0"/>
        <v>163</v>
      </c>
      <c r="F14" s="53"/>
      <c r="G14" s="59"/>
      <c r="H14" s="59"/>
      <c r="I14" s="60"/>
      <c r="J14" s="61"/>
      <c r="K14" s="59"/>
      <c r="N14" s="46"/>
    </row>
    <row r="15" spans="1:15" x14ac:dyDescent="0.25">
      <c r="A15" s="46">
        <f t="shared" si="2"/>
        <v>19201</v>
      </c>
      <c r="B15" s="46">
        <f t="shared" si="2"/>
        <v>19300</v>
      </c>
      <c r="C15" s="46">
        <f>ROUND('Regular 2'!C30,0)</f>
        <v>338</v>
      </c>
      <c r="D15" s="46">
        <f t="shared" si="1"/>
        <v>166</v>
      </c>
      <c r="E15" s="46">
        <f t="shared" si="0"/>
        <v>172</v>
      </c>
      <c r="F15" s="53"/>
      <c r="G15" s="59"/>
      <c r="H15" s="59"/>
      <c r="I15" s="66"/>
      <c r="J15" s="61"/>
      <c r="K15" s="59"/>
    </row>
    <row r="16" spans="1:15" x14ac:dyDescent="0.25">
      <c r="A16" s="46">
        <f t="shared" si="2"/>
        <v>19301</v>
      </c>
      <c r="B16" s="46">
        <f t="shared" si="2"/>
        <v>19400</v>
      </c>
      <c r="C16" s="46">
        <f>ROUND('Regular 2'!C31,0)</f>
        <v>342</v>
      </c>
      <c r="D16" s="46">
        <f t="shared" si="1"/>
        <v>160</v>
      </c>
      <c r="E16" s="46">
        <f t="shared" si="0"/>
        <v>182</v>
      </c>
      <c r="F16" s="53"/>
      <c r="G16" s="59"/>
      <c r="H16" s="59"/>
      <c r="I16" s="66"/>
      <c r="J16" s="61"/>
      <c r="K16" s="59"/>
    </row>
    <row r="17" spans="1:11" x14ac:dyDescent="0.25">
      <c r="A17" s="46">
        <f t="shared" si="2"/>
        <v>19401</v>
      </c>
      <c r="B17" s="46">
        <f t="shared" si="2"/>
        <v>19500</v>
      </c>
      <c r="C17" s="46">
        <f>ROUND('Regular 2'!C32,0)</f>
        <v>345</v>
      </c>
      <c r="D17" s="46">
        <f t="shared" si="1"/>
        <v>154</v>
      </c>
      <c r="E17" s="46">
        <f t="shared" si="0"/>
        <v>191</v>
      </c>
      <c r="F17" s="53"/>
      <c r="G17" s="59"/>
      <c r="H17" s="59"/>
      <c r="I17" s="66"/>
      <c r="J17" s="61"/>
      <c r="K17" s="59"/>
    </row>
    <row r="18" spans="1:11" x14ac:dyDescent="0.25">
      <c r="A18" s="46">
        <f t="shared" si="2"/>
        <v>19501</v>
      </c>
      <c r="B18" s="46">
        <f t="shared" si="2"/>
        <v>19600</v>
      </c>
      <c r="C18" s="46">
        <f>ROUND('Regular 2'!C33,0)</f>
        <v>348</v>
      </c>
      <c r="D18" s="46">
        <f t="shared" si="1"/>
        <v>148</v>
      </c>
      <c r="E18" s="46">
        <f t="shared" si="0"/>
        <v>200</v>
      </c>
      <c r="F18" s="53"/>
      <c r="G18" s="59"/>
      <c r="H18" s="59"/>
      <c r="I18" s="66"/>
      <c r="J18" s="61"/>
      <c r="K18" s="59"/>
    </row>
    <row r="19" spans="1:11" x14ac:dyDescent="0.25">
      <c r="A19" s="46">
        <f t="shared" si="2"/>
        <v>19601</v>
      </c>
      <c r="B19" s="46">
        <f t="shared" si="2"/>
        <v>19700</v>
      </c>
      <c r="C19" s="46">
        <f>ROUND('Regular 2'!C34,0)</f>
        <v>352</v>
      </c>
      <c r="D19" s="46">
        <f t="shared" si="1"/>
        <v>142</v>
      </c>
      <c r="E19" s="46">
        <f t="shared" si="0"/>
        <v>210</v>
      </c>
      <c r="F19" s="53"/>
      <c r="G19" s="59"/>
      <c r="H19" s="59"/>
      <c r="I19" s="66"/>
      <c r="J19" s="61"/>
      <c r="K19" s="59"/>
    </row>
    <row r="20" spans="1:11" x14ac:dyDescent="0.25">
      <c r="A20" s="46">
        <f t="shared" si="2"/>
        <v>19701</v>
      </c>
      <c r="B20" s="46">
        <f t="shared" si="2"/>
        <v>19800</v>
      </c>
      <c r="C20" s="46">
        <f>ROUND('Regular 2'!C35,0)</f>
        <v>355</v>
      </c>
      <c r="D20" s="46">
        <f t="shared" si="1"/>
        <v>136</v>
      </c>
      <c r="E20" s="46">
        <f t="shared" si="0"/>
        <v>219</v>
      </c>
      <c r="F20" s="53"/>
      <c r="G20" s="59"/>
      <c r="H20" s="59"/>
      <c r="I20" s="66"/>
      <c r="J20" s="61"/>
      <c r="K20" s="59"/>
    </row>
    <row r="21" spans="1:11" x14ac:dyDescent="0.25">
      <c r="A21" s="46">
        <f t="shared" si="2"/>
        <v>19801</v>
      </c>
      <c r="B21" s="46">
        <f t="shared" si="2"/>
        <v>19900</v>
      </c>
      <c r="C21" s="46">
        <f>ROUND('Regular 2'!C36,0)</f>
        <v>359</v>
      </c>
      <c r="D21" s="46">
        <f t="shared" si="1"/>
        <v>130</v>
      </c>
      <c r="E21" s="46">
        <f t="shared" si="0"/>
        <v>229</v>
      </c>
      <c r="F21" s="53"/>
      <c r="G21" s="59"/>
      <c r="H21" s="59"/>
      <c r="I21" s="66"/>
      <c r="J21" s="61"/>
      <c r="K21" s="59"/>
    </row>
    <row r="22" spans="1:11" x14ac:dyDescent="0.25">
      <c r="A22" s="46">
        <f t="shared" si="2"/>
        <v>19901</v>
      </c>
      <c r="B22" s="46">
        <f t="shared" si="2"/>
        <v>20000</v>
      </c>
      <c r="C22" s="46">
        <f>ROUND('Regular 2'!C37,0)</f>
        <v>362</v>
      </c>
      <c r="D22" s="46">
        <f t="shared" si="1"/>
        <v>124</v>
      </c>
      <c r="E22" s="46">
        <f t="shared" si="0"/>
        <v>238</v>
      </c>
      <c r="F22" s="53"/>
      <c r="G22" s="59"/>
      <c r="H22" s="59"/>
      <c r="I22" s="66"/>
      <c r="J22" s="61"/>
      <c r="K22" s="59"/>
    </row>
    <row r="23" spans="1:11" x14ac:dyDescent="0.25">
      <c r="A23" s="46">
        <f t="shared" si="2"/>
        <v>20001</v>
      </c>
      <c r="B23" s="46">
        <f t="shared" si="2"/>
        <v>20100</v>
      </c>
      <c r="C23" s="46">
        <f>ROUND('Regular 2'!C38,0)</f>
        <v>365</v>
      </c>
      <c r="D23" s="46">
        <f t="shared" si="1"/>
        <v>118</v>
      </c>
      <c r="E23" s="46">
        <f t="shared" si="0"/>
        <v>247</v>
      </c>
      <c r="F23" s="53"/>
      <c r="G23" s="59"/>
      <c r="H23" s="59"/>
      <c r="I23" s="66"/>
      <c r="J23" s="61"/>
      <c r="K23" s="59"/>
    </row>
    <row r="24" spans="1:11" x14ac:dyDescent="0.25">
      <c r="A24" s="46">
        <f t="shared" si="2"/>
        <v>20101</v>
      </c>
      <c r="B24" s="46">
        <f t="shared" si="2"/>
        <v>20200</v>
      </c>
      <c r="C24" s="46">
        <f>ROUND('Regular 2'!C39,0)</f>
        <v>369</v>
      </c>
      <c r="D24" s="46">
        <f t="shared" si="1"/>
        <v>112</v>
      </c>
      <c r="E24" s="46">
        <f t="shared" si="0"/>
        <v>257</v>
      </c>
      <c r="F24" s="53"/>
      <c r="G24" s="59"/>
      <c r="H24" s="59"/>
      <c r="I24" s="66"/>
      <c r="J24" s="61"/>
      <c r="K24" s="59"/>
    </row>
    <row r="25" spans="1:11" x14ac:dyDescent="0.25">
      <c r="A25" s="46">
        <f t="shared" si="2"/>
        <v>20201</v>
      </c>
      <c r="B25" s="46">
        <f t="shared" si="2"/>
        <v>20300</v>
      </c>
      <c r="C25" s="46">
        <f>ROUND('Regular 2'!C41,0)</f>
        <v>372</v>
      </c>
      <c r="D25" s="46">
        <f t="shared" si="1"/>
        <v>106</v>
      </c>
      <c r="E25" s="46">
        <f t="shared" si="0"/>
        <v>266</v>
      </c>
      <c r="F25" s="53"/>
      <c r="G25" s="59"/>
      <c r="H25" s="59"/>
      <c r="I25" s="66"/>
      <c r="J25" s="61"/>
      <c r="K25" s="59"/>
    </row>
    <row r="26" spans="1:11" x14ac:dyDescent="0.25">
      <c r="A26" s="46">
        <f t="shared" si="2"/>
        <v>20301</v>
      </c>
      <c r="B26" s="46">
        <f t="shared" si="2"/>
        <v>20400</v>
      </c>
      <c r="C26" s="46">
        <f>ROUND('Regular 2'!C42,0)</f>
        <v>376</v>
      </c>
      <c r="D26" s="46">
        <f t="shared" si="1"/>
        <v>100</v>
      </c>
      <c r="E26" s="46">
        <f t="shared" si="0"/>
        <v>276</v>
      </c>
      <c r="F26" s="53"/>
      <c r="G26" s="59"/>
      <c r="H26" s="59"/>
      <c r="I26" s="66"/>
      <c r="J26" s="61"/>
      <c r="K26" s="59"/>
    </row>
    <row r="27" spans="1:11" x14ac:dyDescent="0.25">
      <c r="A27" s="46">
        <f t="shared" si="2"/>
        <v>20401</v>
      </c>
      <c r="B27" s="46">
        <f t="shared" si="2"/>
        <v>20500</v>
      </c>
      <c r="C27" s="46">
        <f>ROUND('Regular 2'!C43,0)</f>
        <v>379</v>
      </c>
      <c r="D27" s="46">
        <f t="shared" si="1"/>
        <v>94</v>
      </c>
      <c r="E27" s="46">
        <f t="shared" si="0"/>
        <v>285</v>
      </c>
      <c r="F27" s="53"/>
      <c r="G27" s="59"/>
      <c r="H27" s="59"/>
      <c r="I27" s="66"/>
      <c r="J27" s="61"/>
      <c r="K27" s="59"/>
    </row>
    <row r="28" spans="1:11" x14ac:dyDescent="0.25">
      <c r="A28" s="46">
        <f t="shared" si="2"/>
        <v>20501</v>
      </c>
      <c r="B28" s="46">
        <f t="shared" si="2"/>
        <v>20600</v>
      </c>
      <c r="C28" s="46">
        <f>ROUND('Regular 2'!C44,0)</f>
        <v>382</v>
      </c>
      <c r="D28" s="46">
        <f t="shared" si="1"/>
        <v>88</v>
      </c>
      <c r="E28" s="46">
        <f t="shared" si="0"/>
        <v>294</v>
      </c>
      <c r="F28" s="53"/>
      <c r="G28" s="59"/>
      <c r="H28" s="59"/>
      <c r="I28" s="66"/>
      <c r="J28" s="61"/>
      <c r="K28" s="59"/>
    </row>
    <row r="29" spans="1:11" x14ac:dyDescent="0.25">
      <c r="A29" s="46">
        <f t="shared" si="2"/>
        <v>20601</v>
      </c>
      <c r="B29" s="46">
        <f t="shared" si="2"/>
        <v>20700</v>
      </c>
      <c r="C29" s="46">
        <f>ROUND('Regular 2'!C45,0)</f>
        <v>386</v>
      </c>
      <c r="D29" s="46">
        <f t="shared" si="1"/>
        <v>82</v>
      </c>
      <c r="E29" s="46">
        <f t="shared" si="0"/>
        <v>304</v>
      </c>
      <c r="F29" s="53"/>
      <c r="G29" s="59"/>
      <c r="H29" s="59"/>
      <c r="I29" s="66"/>
      <c r="J29" s="61"/>
      <c r="K29" s="59"/>
    </row>
    <row r="30" spans="1:11" x14ac:dyDescent="0.25">
      <c r="A30" s="46">
        <f t="shared" si="2"/>
        <v>20701</v>
      </c>
      <c r="B30" s="46">
        <f t="shared" si="2"/>
        <v>20800</v>
      </c>
      <c r="C30" s="46">
        <f>ROUND('Regular 2'!C46,0)</f>
        <v>389</v>
      </c>
      <c r="D30" s="46">
        <f t="shared" si="1"/>
        <v>76</v>
      </c>
      <c r="E30" s="46">
        <f t="shared" si="0"/>
        <v>313</v>
      </c>
      <c r="F30" s="53"/>
      <c r="G30" s="59"/>
      <c r="H30" s="59"/>
      <c r="I30" s="66"/>
      <c r="J30" s="61"/>
      <c r="K30" s="59"/>
    </row>
    <row r="31" spans="1:11" x14ac:dyDescent="0.25">
      <c r="A31" s="46">
        <f t="shared" si="2"/>
        <v>20801</v>
      </c>
      <c r="B31" s="46">
        <f t="shared" si="2"/>
        <v>20900</v>
      </c>
      <c r="C31" s="46">
        <f>ROUND('Regular 2'!C47,0)</f>
        <v>393</v>
      </c>
      <c r="D31" s="46">
        <f t="shared" si="1"/>
        <v>70</v>
      </c>
      <c r="E31" s="46">
        <f t="shared" si="0"/>
        <v>323</v>
      </c>
      <c r="F31" s="53"/>
      <c r="G31" s="59"/>
      <c r="H31" s="59"/>
      <c r="I31" s="66"/>
      <c r="J31" s="61"/>
      <c r="K31" s="59"/>
    </row>
    <row r="32" spans="1:11" x14ac:dyDescent="0.25">
      <c r="A32" s="46">
        <f t="shared" si="2"/>
        <v>20901</v>
      </c>
      <c r="B32" s="46">
        <f t="shared" si="2"/>
        <v>21000</v>
      </c>
      <c r="C32" s="46">
        <f>ROUND('Regular 2'!C48,0)</f>
        <v>396</v>
      </c>
      <c r="D32" s="46">
        <f t="shared" si="1"/>
        <v>64</v>
      </c>
      <c r="E32" s="46">
        <f t="shared" si="0"/>
        <v>332</v>
      </c>
      <c r="F32" s="53"/>
      <c r="G32" s="59"/>
      <c r="H32" s="59"/>
      <c r="I32" s="66"/>
      <c r="J32" s="61"/>
      <c r="K32" s="59"/>
    </row>
    <row r="33" spans="1:11" x14ac:dyDescent="0.25">
      <c r="A33" s="46">
        <f t="shared" si="2"/>
        <v>21001</v>
      </c>
      <c r="B33" s="46">
        <f t="shared" si="2"/>
        <v>21100</v>
      </c>
      <c r="C33" s="46">
        <f>ROUND('Regular 2'!C49,0)</f>
        <v>399</v>
      </c>
      <c r="D33" s="46">
        <f t="shared" si="1"/>
        <v>58</v>
      </c>
      <c r="E33" s="46">
        <f t="shared" si="0"/>
        <v>341</v>
      </c>
      <c r="F33" s="53"/>
      <c r="G33" s="59"/>
      <c r="H33" s="59"/>
      <c r="I33" s="66"/>
      <c r="J33" s="61"/>
      <c r="K33" s="59"/>
    </row>
    <row r="34" spans="1:11" x14ac:dyDescent="0.25">
      <c r="A34" s="46">
        <f t="shared" si="2"/>
        <v>21101</v>
      </c>
      <c r="B34" s="46">
        <f t="shared" si="2"/>
        <v>21200</v>
      </c>
      <c r="C34" s="46">
        <f>ROUND('Regular 2'!C50,0)</f>
        <v>403</v>
      </c>
      <c r="D34" s="46">
        <f t="shared" si="1"/>
        <v>52</v>
      </c>
      <c r="E34" s="46">
        <f t="shared" si="0"/>
        <v>351</v>
      </c>
      <c r="F34" s="53"/>
      <c r="G34" s="59"/>
      <c r="H34" s="59"/>
      <c r="I34" s="66"/>
      <c r="J34" s="61"/>
      <c r="K34" s="59"/>
    </row>
    <row r="35" spans="1:11" x14ac:dyDescent="0.25">
      <c r="A35" s="46">
        <f t="shared" si="2"/>
        <v>21201</v>
      </c>
      <c r="B35" s="46">
        <f t="shared" si="2"/>
        <v>21300</v>
      </c>
      <c r="C35" s="46">
        <f>ROUND('Regular 2'!C52,0)</f>
        <v>406</v>
      </c>
      <c r="D35" s="46">
        <f t="shared" si="1"/>
        <v>46</v>
      </c>
      <c r="E35" s="46">
        <f t="shared" si="0"/>
        <v>360</v>
      </c>
      <c r="F35" s="53"/>
      <c r="G35" s="59"/>
      <c r="H35" s="59"/>
      <c r="I35" s="60"/>
      <c r="J35" s="61"/>
      <c r="K35" s="59"/>
    </row>
    <row r="36" spans="1:11" x14ac:dyDescent="0.25">
      <c r="A36" s="46">
        <f t="shared" si="2"/>
        <v>21301</v>
      </c>
      <c r="B36" s="46">
        <f t="shared" si="2"/>
        <v>21400</v>
      </c>
      <c r="C36" s="46">
        <f>ROUND('Regular 2'!C53,0)</f>
        <v>410</v>
      </c>
      <c r="D36" s="46">
        <f t="shared" si="1"/>
        <v>40</v>
      </c>
      <c r="E36" s="46">
        <f t="shared" si="0"/>
        <v>370</v>
      </c>
      <c r="F36" s="53"/>
      <c r="G36" s="59"/>
      <c r="H36" s="59"/>
      <c r="I36" s="60"/>
      <c r="J36" s="61"/>
      <c r="K36" s="59"/>
    </row>
    <row r="37" spans="1:11" x14ac:dyDescent="0.25">
      <c r="A37" s="46">
        <f t="shared" si="2"/>
        <v>21401</v>
      </c>
      <c r="B37" s="46">
        <f t="shared" si="2"/>
        <v>21500</v>
      </c>
      <c r="C37" s="46">
        <f>ROUND('Regular 2'!C54,0)</f>
        <v>413</v>
      </c>
      <c r="D37" s="46">
        <f t="shared" si="1"/>
        <v>34</v>
      </c>
      <c r="E37" s="46">
        <f t="shared" si="0"/>
        <v>379</v>
      </c>
      <c r="F37" s="53"/>
      <c r="G37" s="59"/>
      <c r="H37" s="59"/>
      <c r="I37" s="60"/>
      <c r="J37" s="61"/>
      <c r="K37" s="59"/>
    </row>
    <row r="38" spans="1:11" x14ac:dyDescent="0.25">
      <c r="A38" s="46">
        <f t="shared" ref="A38:B42" si="3">A37+100</f>
        <v>21501</v>
      </c>
      <c r="B38" s="46">
        <f t="shared" si="3"/>
        <v>21600</v>
      </c>
      <c r="C38" s="46">
        <f>ROUND('Regular 2'!C55,0)</f>
        <v>416</v>
      </c>
      <c r="D38" s="46">
        <f t="shared" si="1"/>
        <v>28</v>
      </c>
      <c r="E38" s="46">
        <f t="shared" si="0"/>
        <v>388</v>
      </c>
      <c r="F38" s="53"/>
      <c r="G38" s="59"/>
      <c r="H38" s="59"/>
      <c r="I38" s="60"/>
      <c r="J38" s="61"/>
      <c r="K38" s="59"/>
    </row>
    <row r="39" spans="1:11" x14ac:dyDescent="0.25">
      <c r="A39" s="46">
        <f t="shared" si="3"/>
        <v>21601</v>
      </c>
      <c r="B39" s="46">
        <f t="shared" si="3"/>
        <v>21700</v>
      </c>
      <c r="C39" s="46">
        <f>ROUND('Regular 2'!C56,0)</f>
        <v>420</v>
      </c>
      <c r="D39" s="46">
        <f t="shared" si="1"/>
        <v>22</v>
      </c>
      <c r="E39" s="46">
        <f t="shared" si="0"/>
        <v>398</v>
      </c>
      <c r="F39" s="53"/>
      <c r="G39" s="59"/>
      <c r="H39" s="59"/>
      <c r="I39" s="60"/>
      <c r="J39" s="61"/>
      <c r="K39" s="59"/>
    </row>
    <row r="40" spans="1:11" x14ac:dyDescent="0.25">
      <c r="A40" s="46">
        <f t="shared" si="3"/>
        <v>21701</v>
      </c>
      <c r="B40" s="46">
        <f t="shared" si="3"/>
        <v>21800</v>
      </c>
      <c r="C40" s="46">
        <f>ROUND('Regular 2'!C57,0)</f>
        <v>423</v>
      </c>
      <c r="D40" s="46">
        <f t="shared" si="1"/>
        <v>16</v>
      </c>
      <c r="E40" s="46">
        <f t="shared" si="0"/>
        <v>407</v>
      </c>
      <c r="F40" s="53"/>
      <c r="G40" s="59"/>
      <c r="H40" s="59"/>
      <c r="I40" s="60"/>
      <c r="J40" s="61"/>
      <c r="K40" s="59"/>
    </row>
    <row r="41" spans="1:11" x14ac:dyDescent="0.25">
      <c r="A41" s="46">
        <f t="shared" si="3"/>
        <v>21801</v>
      </c>
      <c r="B41" s="46">
        <f t="shared" si="3"/>
        <v>21900</v>
      </c>
      <c r="C41" s="46">
        <f>ROUND('Regular 2'!C58,0)</f>
        <v>427</v>
      </c>
      <c r="D41" s="46">
        <f t="shared" si="1"/>
        <v>10</v>
      </c>
      <c r="E41" s="46">
        <f t="shared" si="0"/>
        <v>417</v>
      </c>
      <c r="F41" s="53"/>
      <c r="G41" s="59"/>
      <c r="H41" s="59"/>
      <c r="I41" s="60"/>
      <c r="J41" s="61"/>
      <c r="K41" s="59"/>
    </row>
    <row r="42" spans="1:11" x14ac:dyDescent="0.25">
      <c r="A42" s="46">
        <f t="shared" si="3"/>
        <v>21901</v>
      </c>
      <c r="B42" s="46">
        <f t="shared" si="3"/>
        <v>22000</v>
      </c>
      <c r="C42" s="46">
        <f>ROUND('Regular 2'!C59,0)</f>
        <v>430</v>
      </c>
      <c r="D42" s="46">
        <f t="shared" si="1"/>
        <v>4</v>
      </c>
      <c r="E42" s="46">
        <f t="shared" si="0"/>
        <v>426</v>
      </c>
      <c r="F42" s="53"/>
      <c r="G42" s="59"/>
      <c r="H42" s="59"/>
      <c r="I42" s="60"/>
      <c r="J42" s="61"/>
      <c r="K42" s="59"/>
    </row>
    <row r="43" spans="1:11" x14ac:dyDescent="0.25">
      <c r="A43" s="168"/>
      <c r="B43" s="168"/>
      <c r="C43" s="168"/>
      <c r="D43" s="168"/>
      <c r="E43" s="168"/>
      <c r="F43" s="169"/>
    </row>
  </sheetData>
  <mergeCells count="2">
    <mergeCell ref="A1:E1"/>
    <mergeCell ref="G3:H3"/>
  </mergeCells>
  <phoneticPr fontId="4" type="noConversion"/>
  <pageMargins left="0.75" right="0.75" top="1" bottom="1" header="0.5" footer="0.5"/>
  <pageSetup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61"/>
  <sheetViews>
    <sheetView zoomScaleNormal="100" workbookViewId="0">
      <selection activeCell="C39" sqref="C39"/>
    </sheetView>
  </sheetViews>
  <sheetFormatPr defaultRowHeight="13.2" x14ac:dyDescent="0.25"/>
  <cols>
    <col min="1" max="1" width="9.6640625" customWidth="1"/>
    <col min="2" max="2" width="11.33203125" bestFit="1" customWidth="1"/>
    <col min="3" max="3" width="16.88671875" style="46" bestFit="1" customWidth="1"/>
    <col min="4" max="4" width="9" style="46" bestFit="1" customWidth="1"/>
    <col min="5" max="5" width="7.88671875" style="46" customWidth="1"/>
    <col min="6" max="6" width="8.6640625" bestFit="1" customWidth="1"/>
    <col min="9" max="9" width="10.88671875" bestFit="1" customWidth="1"/>
    <col min="10" max="10" width="11.44140625" customWidth="1"/>
    <col min="11" max="11" width="10.33203125" bestFit="1" customWidth="1"/>
    <col min="12" max="13" width="8.88671875" style="46" customWidth="1"/>
  </cols>
  <sheetData>
    <row r="1" spans="1:15" x14ac:dyDescent="0.25">
      <c r="A1" s="171" t="s">
        <v>24</v>
      </c>
      <c r="B1" s="171"/>
      <c r="C1" s="171"/>
      <c r="D1" s="171"/>
      <c r="E1" s="171"/>
      <c r="F1" s="53"/>
      <c r="J1" s="49" t="s">
        <v>16</v>
      </c>
    </row>
    <row r="2" spans="1:15" ht="13.8" thickBot="1" x14ac:dyDescent="0.3">
      <c r="A2" s="47" t="s">
        <v>8</v>
      </c>
      <c r="B2" s="47" t="s">
        <v>12</v>
      </c>
      <c r="C2" s="47" t="s">
        <v>14</v>
      </c>
      <c r="D2" s="47" t="s">
        <v>13</v>
      </c>
      <c r="E2" s="48" t="s">
        <v>15</v>
      </c>
      <c r="F2" s="53"/>
      <c r="I2" s="73" t="s">
        <v>33</v>
      </c>
      <c r="J2" s="49" t="s">
        <v>17</v>
      </c>
      <c r="K2" s="72" t="s">
        <v>32</v>
      </c>
    </row>
    <row r="3" spans="1:15" ht="13.8" thickBot="1" x14ac:dyDescent="0.3">
      <c r="A3" s="81">
        <f>K4</f>
        <v>21481.765858999999</v>
      </c>
      <c r="B3" s="46">
        <v>21500</v>
      </c>
      <c r="C3" s="46">
        <f>ROUND('Regular 2'!C54,0)</f>
        <v>413</v>
      </c>
      <c r="D3" s="46">
        <f>ROUND(C3*0.8,0)</f>
        <v>330</v>
      </c>
      <c r="E3" s="46">
        <f t="shared" ref="E3:E39" si="0">C3-D3</f>
        <v>83</v>
      </c>
      <c r="F3" s="53"/>
      <c r="G3" s="172" t="s">
        <v>28</v>
      </c>
      <c r="H3" s="172"/>
      <c r="I3" s="74" t="s">
        <v>25</v>
      </c>
      <c r="J3" s="52" t="s">
        <v>18</v>
      </c>
      <c r="K3" s="51" t="s">
        <v>19</v>
      </c>
      <c r="L3" s="57"/>
      <c r="M3" s="57"/>
    </row>
    <row r="4" spans="1:15" x14ac:dyDescent="0.25">
      <c r="A4" s="46">
        <f>B3+1</f>
        <v>21501</v>
      </c>
      <c r="B4" s="46">
        <f>B3+100</f>
        <v>21600</v>
      </c>
      <c r="C4" s="46">
        <f>ROUND('Regular 2'!C55,0)</f>
        <v>416</v>
      </c>
      <c r="D4" s="46">
        <f>D3-9</f>
        <v>321</v>
      </c>
      <c r="E4" s="46">
        <f t="shared" si="0"/>
        <v>95</v>
      </c>
      <c r="F4" s="53"/>
      <c r="G4" s="46">
        <v>21173</v>
      </c>
      <c r="H4" s="46">
        <v>21200</v>
      </c>
      <c r="I4" s="69">
        <f>+'Low - Single'!I4</f>
        <v>1.4583E-2</v>
      </c>
      <c r="J4" s="50">
        <f>G4*I4</f>
        <v>308.76585900000003</v>
      </c>
      <c r="K4" s="62">
        <f>J4+G4</f>
        <v>21481.765858999999</v>
      </c>
      <c r="L4" s="58"/>
      <c r="M4" s="58"/>
    </row>
    <row r="5" spans="1:15" x14ac:dyDescent="0.25">
      <c r="A5" s="46">
        <f>A4+100</f>
        <v>21601</v>
      </c>
      <c r="B5" s="46">
        <f>B4+100</f>
        <v>21700</v>
      </c>
      <c r="C5" s="46">
        <f>ROUND('Regular 2'!C56,0)</f>
        <v>420</v>
      </c>
      <c r="D5" s="46">
        <f t="shared" ref="D5:D39" si="1">D4-9</f>
        <v>312</v>
      </c>
      <c r="E5" s="46">
        <f t="shared" si="0"/>
        <v>108</v>
      </c>
      <c r="F5" s="53"/>
      <c r="G5" s="59"/>
      <c r="H5" s="59"/>
      <c r="I5" s="60"/>
      <c r="J5" s="61"/>
      <c r="K5" s="59"/>
    </row>
    <row r="6" spans="1:15" x14ac:dyDescent="0.25">
      <c r="A6" s="46">
        <f t="shared" ref="A6:B21" si="2">A5+100</f>
        <v>21701</v>
      </c>
      <c r="B6" s="46">
        <f t="shared" si="2"/>
        <v>21800</v>
      </c>
      <c r="C6" s="46">
        <f>ROUND('Regular 2'!C57,0)</f>
        <v>423</v>
      </c>
      <c r="D6" s="46">
        <f t="shared" si="1"/>
        <v>303</v>
      </c>
      <c r="E6" s="46">
        <f t="shared" si="0"/>
        <v>120</v>
      </c>
      <c r="F6" s="53"/>
      <c r="G6" s="59"/>
      <c r="H6" s="59"/>
      <c r="I6" s="60"/>
      <c r="J6" s="61"/>
      <c r="K6" s="59"/>
    </row>
    <row r="7" spans="1:15" x14ac:dyDescent="0.25">
      <c r="A7" s="46">
        <f t="shared" si="2"/>
        <v>21801</v>
      </c>
      <c r="B7" s="46">
        <f t="shared" si="2"/>
        <v>21900</v>
      </c>
      <c r="C7" s="46">
        <f>ROUND('Regular 2'!C58,0)</f>
        <v>427</v>
      </c>
      <c r="D7" s="46">
        <f t="shared" si="1"/>
        <v>294</v>
      </c>
      <c r="E7" s="46">
        <f t="shared" si="0"/>
        <v>133</v>
      </c>
      <c r="F7" s="53"/>
      <c r="G7" s="59"/>
      <c r="H7" s="59"/>
      <c r="I7" s="60"/>
      <c r="J7" s="61"/>
      <c r="K7" s="59"/>
    </row>
    <row r="8" spans="1:15" x14ac:dyDescent="0.25">
      <c r="A8" s="46">
        <f t="shared" si="2"/>
        <v>21901</v>
      </c>
      <c r="B8" s="46">
        <f t="shared" si="2"/>
        <v>22000</v>
      </c>
      <c r="C8" s="46">
        <f>ROUND('Regular 2'!C59,0)</f>
        <v>430</v>
      </c>
      <c r="D8" s="46">
        <f t="shared" si="1"/>
        <v>285</v>
      </c>
      <c r="E8" s="46">
        <f t="shared" si="0"/>
        <v>145</v>
      </c>
      <c r="F8" s="53"/>
      <c r="G8" s="59"/>
      <c r="H8" s="59"/>
      <c r="I8" s="60"/>
      <c r="J8" s="61"/>
      <c r="K8" s="59"/>
      <c r="O8" s="46"/>
    </row>
    <row r="9" spans="1:15" x14ac:dyDescent="0.25">
      <c r="A9" s="46">
        <f t="shared" si="2"/>
        <v>22001</v>
      </c>
      <c r="B9" s="46">
        <f t="shared" si="2"/>
        <v>22100</v>
      </c>
      <c r="C9" s="46">
        <f>ROUND('Regular 2'!C60,0)</f>
        <v>433</v>
      </c>
      <c r="D9" s="46">
        <f t="shared" si="1"/>
        <v>276</v>
      </c>
      <c r="E9" s="46">
        <f t="shared" si="0"/>
        <v>157</v>
      </c>
      <c r="F9" s="53"/>
      <c r="G9" s="59"/>
      <c r="H9" s="59"/>
      <c r="I9" s="60"/>
      <c r="J9" s="61"/>
      <c r="K9" s="59"/>
    </row>
    <row r="10" spans="1:15" x14ac:dyDescent="0.25">
      <c r="A10" s="46">
        <f t="shared" si="2"/>
        <v>22101</v>
      </c>
      <c r="B10" s="46">
        <f t="shared" si="2"/>
        <v>22200</v>
      </c>
      <c r="C10" s="46">
        <f>ROUND('Regular 2'!C61,0)</f>
        <v>437</v>
      </c>
      <c r="D10" s="46">
        <f t="shared" si="1"/>
        <v>267</v>
      </c>
      <c r="E10" s="46">
        <f t="shared" si="0"/>
        <v>170</v>
      </c>
      <c r="F10" s="53"/>
      <c r="G10" s="59"/>
      <c r="H10" s="59"/>
      <c r="I10" s="60"/>
      <c r="J10" s="61"/>
      <c r="K10" s="59"/>
      <c r="N10" s="46"/>
    </row>
    <row r="11" spans="1:15" x14ac:dyDescent="0.25">
      <c r="A11" s="46">
        <f t="shared" si="2"/>
        <v>22201</v>
      </c>
      <c r="B11" s="46">
        <f t="shared" si="2"/>
        <v>22300</v>
      </c>
      <c r="C11" s="46">
        <f>ROUND('Regular 2'!C63,0)</f>
        <v>440</v>
      </c>
      <c r="D11" s="46">
        <f t="shared" si="1"/>
        <v>258</v>
      </c>
      <c r="E11" s="46">
        <f t="shared" si="0"/>
        <v>182</v>
      </c>
      <c r="F11" s="53"/>
      <c r="G11" s="59"/>
      <c r="H11" s="59"/>
      <c r="I11" s="60"/>
      <c r="J11" s="61"/>
      <c r="K11" s="59"/>
      <c r="N11" s="46"/>
    </row>
    <row r="12" spans="1:15" x14ac:dyDescent="0.25">
      <c r="A12" s="46">
        <f t="shared" si="2"/>
        <v>22301</v>
      </c>
      <c r="B12" s="46">
        <f t="shared" si="2"/>
        <v>22400</v>
      </c>
      <c r="C12" s="46">
        <f>ROUND('Regular 2'!C64,0)</f>
        <v>444</v>
      </c>
      <c r="D12" s="46">
        <f t="shared" si="1"/>
        <v>249</v>
      </c>
      <c r="E12" s="46">
        <f t="shared" si="0"/>
        <v>195</v>
      </c>
      <c r="F12" s="53"/>
      <c r="G12" s="59"/>
      <c r="H12" s="59"/>
      <c r="I12" s="60"/>
      <c r="J12" s="61"/>
      <c r="K12" s="59"/>
      <c r="N12" s="46"/>
    </row>
    <row r="13" spans="1:15" x14ac:dyDescent="0.25">
      <c r="A13" s="46">
        <f t="shared" si="2"/>
        <v>22401</v>
      </c>
      <c r="B13" s="46">
        <f t="shared" si="2"/>
        <v>22500</v>
      </c>
      <c r="C13" s="46">
        <f>ROUND('Regular 2'!C65,0)</f>
        <v>447</v>
      </c>
      <c r="D13" s="46">
        <f t="shared" si="1"/>
        <v>240</v>
      </c>
      <c r="E13" s="46">
        <f t="shared" si="0"/>
        <v>207</v>
      </c>
      <c r="F13" s="53"/>
      <c r="G13" s="59"/>
      <c r="H13" s="59"/>
      <c r="I13" s="60"/>
      <c r="J13" s="61"/>
      <c r="K13" s="59"/>
      <c r="N13" s="46"/>
    </row>
    <row r="14" spans="1:15" x14ac:dyDescent="0.25">
      <c r="A14" s="46">
        <f t="shared" si="2"/>
        <v>22501</v>
      </c>
      <c r="B14" s="46">
        <f t="shared" si="2"/>
        <v>22600</v>
      </c>
      <c r="C14" s="46">
        <f>ROUND('Regular 2'!C66,0)</f>
        <v>450</v>
      </c>
      <c r="D14" s="46">
        <f t="shared" si="1"/>
        <v>231</v>
      </c>
      <c r="E14" s="46">
        <f t="shared" si="0"/>
        <v>219</v>
      </c>
      <c r="F14" s="53"/>
      <c r="G14" s="59"/>
      <c r="H14" s="59"/>
      <c r="I14" s="60"/>
      <c r="J14" s="61"/>
      <c r="K14" s="59"/>
      <c r="N14" s="46"/>
    </row>
    <row r="15" spans="1:15" x14ac:dyDescent="0.25">
      <c r="A15" s="46">
        <f t="shared" si="2"/>
        <v>22601</v>
      </c>
      <c r="B15" s="46">
        <f t="shared" si="2"/>
        <v>22700</v>
      </c>
      <c r="C15" s="46">
        <f>ROUND('Regular 2'!C67,0)</f>
        <v>454</v>
      </c>
      <c r="D15" s="46">
        <f t="shared" si="1"/>
        <v>222</v>
      </c>
      <c r="E15" s="59">
        <f t="shared" si="0"/>
        <v>232</v>
      </c>
      <c r="F15" s="53"/>
      <c r="G15" s="59"/>
      <c r="H15" s="59"/>
      <c r="I15" s="66"/>
      <c r="J15" s="61"/>
      <c r="K15" s="59"/>
    </row>
    <row r="16" spans="1:15" x14ac:dyDescent="0.25">
      <c r="A16" s="46">
        <f t="shared" si="2"/>
        <v>22701</v>
      </c>
      <c r="B16" s="46">
        <f t="shared" si="2"/>
        <v>22800</v>
      </c>
      <c r="C16" s="46">
        <f>ROUND('Regular 2'!C68,0)</f>
        <v>457</v>
      </c>
      <c r="D16" s="46">
        <f t="shared" si="1"/>
        <v>213</v>
      </c>
      <c r="E16" s="59">
        <f t="shared" si="0"/>
        <v>244</v>
      </c>
      <c r="F16" s="53"/>
      <c r="G16" s="59"/>
      <c r="H16" s="59"/>
      <c r="I16" s="66"/>
      <c r="J16" s="61"/>
      <c r="K16" s="59"/>
    </row>
    <row r="17" spans="1:11" x14ac:dyDescent="0.25">
      <c r="A17" s="46">
        <f t="shared" si="2"/>
        <v>22801</v>
      </c>
      <c r="B17" s="46">
        <f t="shared" si="2"/>
        <v>22900</v>
      </c>
      <c r="C17" s="46">
        <f>ROUND('Regular 2'!C69,0)</f>
        <v>461</v>
      </c>
      <c r="D17" s="46">
        <f t="shared" si="1"/>
        <v>204</v>
      </c>
      <c r="E17" s="59">
        <f t="shared" si="0"/>
        <v>257</v>
      </c>
      <c r="F17" s="53"/>
      <c r="G17" s="59"/>
      <c r="H17" s="59"/>
      <c r="I17" s="66"/>
      <c r="J17" s="61"/>
      <c r="K17" s="59"/>
    </row>
    <row r="18" spans="1:11" x14ac:dyDescent="0.25">
      <c r="A18" s="46">
        <f t="shared" si="2"/>
        <v>22901</v>
      </c>
      <c r="B18" s="46">
        <f t="shared" si="2"/>
        <v>23000</v>
      </c>
      <c r="C18" s="46">
        <f>ROUND('Regular 2'!C70,0)</f>
        <v>464</v>
      </c>
      <c r="D18" s="46">
        <f t="shared" si="1"/>
        <v>195</v>
      </c>
      <c r="E18" s="59">
        <f t="shared" si="0"/>
        <v>269</v>
      </c>
      <c r="F18" s="53"/>
      <c r="G18" s="59"/>
      <c r="H18" s="59"/>
      <c r="I18" s="66"/>
      <c r="J18" s="61"/>
      <c r="K18" s="59"/>
    </row>
    <row r="19" spans="1:11" x14ac:dyDescent="0.25">
      <c r="A19" s="46">
        <f t="shared" si="2"/>
        <v>23001</v>
      </c>
      <c r="B19" s="46">
        <f t="shared" si="2"/>
        <v>23100</v>
      </c>
      <c r="C19" s="46">
        <f>ROUND('Regular 2'!C71,0)</f>
        <v>467</v>
      </c>
      <c r="D19" s="46">
        <f t="shared" si="1"/>
        <v>186</v>
      </c>
      <c r="E19" s="59">
        <f t="shared" si="0"/>
        <v>281</v>
      </c>
      <c r="F19" s="53"/>
      <c r="G19" s="59"/>
      <c r="H19" s="59"/>
      <c r="I19" s="66"/>
      <c r="J19" s="61"/>
      <c r="K19" s="59"/>
    </row>
    <row r="20" spans="1:11" x14ac:dyDescent="0.25">
      <c r="A20" s="46">
        <f t="shared" si="2"/>
        <v>23101</v>
      </c>
      <c r="B20" s="46">
        <f t="shared" si="2"/>
        <v>23200</v>
      </c>
      <c r="C20" s="46">
        <f>ROUND('Regular 2'!C72,0)</f>
        <v>471</v>
      </c>
      <c r="D20" s="46">
        <f t="shared" si="1"/>
        <v>177</v>
      </c>
      <c r="E20" s="59">
        <f t="shared" si="0"/>
        <v>294</v>
      </c>
      <c r="F20" s="53"/>
      <c r="G20" s="59"/>
      <c r="H20" s="59"/>
      <c r="I20" s="66"/>
      <c r="J20" s="61"/>
      <c r="K20" s="59"/>
    </row>
    <row r="21" spans="1:11" x14ac:dyDescent="0.25">
      <c r="A21" s="46">
        <f t="shared" si="2"/>
        <v>23201</v>
      </c>
      <c r="B21" s="46">
        <f t="shared" si="2"/>
        <v>23300</v>
      </c>
      <c r="C21" s="46">
        <f>ROUND('Regular 2'!F8,0)</f>
        <v>474</v>
      </c>
      <c r="D21" s="46">
        <f t="shared" si="1"/>
        <v>168</v>
      </c>
      <c r="E21" s="59">
        <f t="shared" si="0"/>
        <v>306</v>
      </c>
      <c r="F21" s="53"/>
      <c r="G21" s="59"/>
      <c r="H21" s="59"/>
      <c r="I21" s="66"/>
      <c r="J21" s="61"/>
      <c r="K21" s="59"/>
    </row>
    <row r="22" spans="1:11" x14ac:dyDescent="0.25">
      <c r="A22" s="46">
        <f t="shared" ref="A22:B37" si="3">A21+100</f>
        <v>23301</v>
      </c>
      <c r="B22" s="46">
        <f t="shared" si="3"/>
        <v>23400</v>
      </c>
      <c r="C22" s="46">
        <f>ROUND('Regular 2'!F9,0)</f>
        <v>478</v>
      </c>
      <c r="D22" s="46">
        <f t="shared" si="1"/>
        <v>159</v>
      </c>
      <c r="E22" s="59">
        <f t="shared" si="0"/>
        <v>319</v>
      </c>
      <c r="F22" s="53"/>
      <c r="G22" s="59"/>
      <c r="H22" s="59"/>
      <c r="I22" s="66"/>
      <c r="J22" s="61"/>
      <c r="K22" s="59"/>
    </row>
    <row r="23" spans="1:11" x14ac:dyDescent="0.25">
      <c r="A23" s="46">
        <f t="shared" si="3"/>
        <v>23401</v>
      </c>
      <c r="B23" s="46">
        <f t="shared" si="3"/>
        <v>23500</v>
      </c>
      <c r="C23" s="46">
        <f>ROUND('Regular 2'!F10,0)</f>
        <v>481</v>
      </c>
      <c r="D23" s="46">
        <f t="shared" si="1"/>
        <v>150</v>
      </c>
      <c r="E23" s="59">
        <f t="shared" si="0"/>
        <v>331</v>
      </c>
      <c r="F23" s="53"/>
      <c r="G23" s="59"/>
      <c r="H23" s="59"/>
      <c r="I23" s="66"/>
      <c r="J23" s="61"/>
      <c r="K23" s="59"/>
    </row>
    <row r="24" spans="1:11" x14ac:dyDescent="0.25">
      <c r="A24" s="46">
        <f t="shared" si="3"/>
        <v>23501</v>
      </c>
      <c r="B24" s="46">
        <f t="shared" si="3"/>
        <v>23600</v>
      </c>
      <c r="C24" s="46">
        <f>ROUND('Regular 2'!F11,0)</f>
        <v>484</v>
      </c>
      <c r="D24" s="46">
        <f t="shared" si="1"/>
        <v>141</v>
      </c>
      <c r="E24" s="59">
        <f t="shared" si="0"/>
        <v>343</v>
      </c>
      <c r="F24" s="53"/>
      <c r="G24" s="59"/>
      <c r="H24" s="59"/>
      <c r="I24" s="66"/>
      <c r="J24" s="61"/>
      <c r="K24" s="59"/>
    </row>
    <row r="25" spans="1:11" x14ac:dyDescent="0.25">
      <c r="A25" s="46">
        <f t="shared" si="3"/>
        <v>23601</v>
      </c>
      <c r="B25" s="46">
        <f t="shared" si="3"/>
        <v>23700</v>
      </c>
      <c r="C25" s="46">
        <f>ROUND('Regular 2'!F12,0)</f>
        <v>488</v>
      </c>
      <c r="D25" s="46">
        <f t="shared" si="1"/>
        <v>132</v>
      </c>
      <c r="E25" s="59">
        <f t="shared" si="0"/>
        <v>356</v>
      </c>
      <c r="F25" s="53"/>
      <c r="G25" s="59"/>
      <c r="H25" s="59"/>
      <c r="I25" s="66"/>
      <c r="J25" s="61"/>
      <c r="K25" s="59"/>
    </row>
    <row r="26" spans="1:11" x14ac:dyDescent="0.25">
      <c r="A26" s="46">
        <f t="shared" si="3"/>
        <v>23701</v>
      </c>
      <c r="B26" s="46">
        <f t="shared" si="3"/>
        <v>23800</v>
      </c>
      <c r="C26" s="46">
        <f>ROUND('Regular 2'!F13,0)</f>
        <v>491</v>
      </c>
      <c r="D26" s="46">
        <f t="shared" si="1"/>
        <v>123</v>
      </c>
      <c r="E26" s="59">
        <f t="shared" si="0"/>
        <v>368</v>
      </c>
      <c r="F26" s="53"/>
      <c r="G26" s="59"/>
      <c r="H26" s="59"/>
      <c r="I26" s="66"/>
      <c r="J26" s="61"/>
      <c r="K26" s="59"/>
    </row>
    <row r="27" spans="1:11" x14ac:dyDescent="0.25">
      <c r="A27" s="46">
        <f t="shared" si="3"/>
        <v>23801</v>
      </c>
      <c r="B27" s="46">
        <f t="shared" si="3"/>
        <v>23900</v>
      </c>
      <c r="C27" s="46">
        <f>ROUND('Regular 2'!F14,0)</f>
        <v>495</v>
      </c>
      <c r="D27" s="46">
        <f t="shared" si="1"/>
        <v>114</v>
      </c>
      <c r="E27" s="59">
        <f t="shared" si="0"/>
        <v>381</v>
      </c>
      <c r="F27" s="53"/>
      <c r="G27" s="59"/>
      <c r="H27" s="59"/>
      <c r="I27" s="66"/>
      <c r="J27" s="61"/>
      <c r="K27" s="59"/>
    </row>
    <row r="28" spans="1:11" x14ac:dyDescent="0.25">
      <c r="A28" s="46">
        <f t="shared" si="3"/>
        <v>23901</v>
      </c>
      <c r="B28" s="46">
        <f t="shared" si="3"/>
        <v>24000</v>
      </c>
      <c r="C28" s="46">
        <f>ROUND('Regular 2'!F15,0)</f>
        <v>498</v>
      </c>
      <c r="D28" s="46">
        <f t="shared" si="1"/>
        <v>105</v>
      </c>
      <c r="E28" s="59">
        <f t="shared" si="0"/>
        <v>393</v>
      </c>
      <c r="F28" s="53"/>
      <c r="G28" s="59"/>
      <c r="H28" s="59"/>
      <c r="I28" s="66"/>
      <c r="J28" s="61"/>
      <c r="K28" s="59"/>
    </row>
    <row r="29" spans="1:11" x14ac:dyDescent="0.25">
      <c r="A29" s="46">
        <f t="shared" si="3"/>
        <v>24001</v>
      </c>
      <c r="B29" s="46">
        <f t="shared" si="3"/>
        <v>24100</v>
      </c>
      <c r="C29" s="46">
        <f>ROUND('Regular 2'!F16,0)</f>
        <v>501</v>
      </c>
      <c r="D29" s="46">
        <f t="shared" si="1"/>
        <v>96</v>
      </c>
      <c r="E29" s="59">
        <f t="shared" si="0"/>
        <v>405</v>
      </c>
      <c r="F29" s="53"/>
      <c r="G29" s="59"/>
      <c r="H29" s="59"/>
      <c r="I29" s="66"/>
      <c r="J29" s="61"/>
      <c r="K29" s="59"/>
    </row>
    <row r="30" spans="1:11" x14ac:dyDescent="0.25">
      <c r="A30" s="46">
        <f t="shared" si="3"/>
        <v>24101</v>
      </c>
      <c r="B30" s="46">
        <f t="shared" si="3"/>
        <v>24200</v>
      </c>
      <c r="C30" s="46">
        <f>ROUND('Regular 2'!F17,0)</f>
        <v>505</v>
      </c>
      <c r="D30" s="46">
        <f t="shared" si="1"/>
        <v>87</v>
      </c>
      <c r="E30" s="59">
        <f t="shared" si="0"/>
        <v>418</v>
      </c>
      <c r="F30" s="53"/>
      <c r="G30" s="59"/>
      <c r="H30" s="59"/>
      <c r="I30" s="66"/>
      <c r="J30" s="61"/>
      <c r="K30" s="59"/>
    </row>
    <row r="31" spans="1:11" x14ac:dyDescent="0.25">
      <c r="A31" s="46">
        <f t="shared" si="3"/>
        <v>24201</v>
      </c>
      <c r="B31" s="46">
        <f t="shared" si="3"/>
        <v>24300</v>
      </c>
      <c r="C31" s="46">
        <f>ROUND('Regular 2'!F19,0)</f>
        <v>508</v>
      </c>
      <c r="D31" s="46">
        <f t="shared" si="1"/>
        <v>78</v>
      </c>
      <c r="E31" s="59">
        <f t="shared" si="0"/>
        <v>430</v>
      </c>
      <c r="F31" s="53"/>
      <c r="G31" s="59"/>
      <c r="H31" s="59"/>
      <c r="I31" s="66"/>
      <c r="J31" s="61"/>
      <c r="K31" s="59"/>
    </row>
    <row r="32" spans="1:11" x14ac:dyDescent="0.25">
      <c r="A32" s="46">
        <f t="shared" si="3"/>
        <v>24301</v>
      </c>
      <c r="B32" s="46">
        <f t="shared" si="3"/>
        <v>24400</v>
      </c>
      <c r="C32" s="46">
        <f>ROUND('Regular 2'!F20,0)</f>
        <v>512</v>
      </c>
      <c r="D32" s="46">
        <f t="shared" si="1"/>
        <v>69</v>
      </c>
      <c r="E32" s="59">
        <f t="shared" si="0"/>
        <v>443</v>
      </c>
      <c r="F32" s="53"/>
      <c r="G32" s="59"/>
      <c r="H32" s="59"/>
      <c r="I32" s="66"/>
      <c r="J32" s="61"/>
      <c r="K32" s="59"/>
    </row>
    <row r="33" spans="1:13" x14ac:dyDescent="0.25">
      <c r="A33" s="46">
        <f t="shared" si="3"/>
        <v>24401</v>
      </c>
      <c r="B33" s="46">
        <f t="shared" si="3"/>
        <v>24500</v>
      </c>
      <c r="C33" s="46">
        <f>ROUND('Regular 2'!F21,0)</f>
        <v>515</v>
      </c>
      <c r="D33" s="46">
        <f t="shared" si="1"/>
        <v>60</v>
      </c>
      <c r="E33" s="59">
        <f t="shared" si="0"/>
        <v>455</v>
      </c>
      <c r="F33" s="53"/>
      <c r="G33" s="59"/>
      <c r="H33" s="59"/>
      <c r="I33" s="66"/>
      <c r="J33" s="61"/>
      <c r="K33" s="59"/>
    </row>
    <row r="34" spans="1:13" x14ac:dyDescent="0.25">
      <c r="A34" s="46">
        <f t="shared" si="3"/>
        <v>24501</v>
      </c>
      <c r="B34" s="46">
        <f t="shared" si="3"/>
        <v>24600</v>
      </c>
      <c r="C34" s="46">
        <f>ROUND('Regular 2'!F22,0)</f>
        <v>518</v>
      </c>
      <c r="D34" s="46">
        <f t="shared" si="1"/>
        <v>51</v>
      </c>
      <c r="E34" s="59">
        <f t="shared" si="0"/>
        <v>467</v>
      </c>
      <c r="F34" s="53"/>
      <c r="G34" s="59"/>
      <c r="H34" s="59"/>
      <c r="I34" s="66"/>
      <c r="J34" s="61"/>
      <c r="K34" s="59"/>
    </row>
    <row r="35" spans="1:13" x14ac:dyDescent="0.25">
      <c r="A35" s="46">
        <f t="shared" si="3"/>
        <v>24601</v>
      </c>
      <c r="B35" s="46">
        <f t="shared" si="3"/>
        <v>24700</v>
      </c>
      <c r="C35" s="46">
        <f>ROUND('Regular 2'!F23,0)</f>
        <v>522</v>
      </c>
      <c r="D35" s="46">
        <f t="shared" si="1"/>
        <v>42</v>
      </c>
      <c r="E35" s="59">
        <f t="shared" si="0"/>
        <v>480</v>
      </c>
      <c r="F35" s="53"/>
      <c r="G35" s="59"/>
      <c r="H35" s="59"/>
      <c r="I35" s="60"/>
      <c r="J35" s="61"/>
      <c r="K35" s="59"/>
    </row>
    <row r="36" spans="1:13" x14ac:dyDescent="0.25">
      <c r="A36" s="46">
        <f t="shared" si="3"/>
        <v>24701</v>
      </c>
      <c r="B36" s="46">
        <f t="shared" si="3"/>
        <v>24800</v>
      </c>
      <c r="C36" s="46">
        <f>ROUND('Regular 2'!F24,0)</f>
        <v>525</v>
      </c>
      <c r="D36" s="46">
        <f t="shared" si="1"/>
        <v>33</v>
      </c>
      <c r="E36" s="59">
        <f t="shared" si="0"/>
        <v>492</v>
      </c>
      <c r="F36" s="53"/>
      <c r="G36" s="59"/>
      <c r="H36" s="59"/>
      <c r="I36" s="60"/>
      <c r="J36" s="61"/>
      <c r="K36" s="59"/>
    </row>
    <row r="37" spans="1:13" x14ac:dyDescent="0.25">
      <c r="A37" s="46">
        <f t="shared" si="3"/>
        <v>24801</v>
      </c>
      <c r="B37" s="46">
        <f t="shared" si="3"/>
        <v>24900</v>
      </c>
      <c r="C37" s="46">
        <f>ROUND('Regular 2'!F25,0)</f>
        <v>529</v>
      </c>
      <c r="D37" s="46">
        <f t="shared" si="1"/>
        <v>24</v>
      </c>
      <c r="E37" s="59">
        <f t="shared" si="0"/>
        <v>505</v>
      </c>
      <c r="F37" s="53"/>
      <c r="G37" s="59"/>
      <c r="H37" s="59"/>
      <c r="I37" s="60"/>
      <c r="J37" s="61"/>
      <c r="K37" s="59"/>
    </row>
    <row r="38" spans="1:13" x14ac:dyDescent="0.25">
      <c r="A38" s="46">
        <f t="shared" ref="A38:B39" si="4">A37+100</f>
        <v>24901</v>
      </c>
      <c r="B38" s="46">
        <f t="shared" si="4"/>
        <v>25000</v>
      </c>
      <c r="C38" s="46">
        <f>ROUND('Regular 2'!F26,0)</f>
        <v>532</v>
      </c>
      <c r="D38" s="46">
        <f t="shared" si="1"/>
        <v>15</v>
      </c>
      <c r="E38" s="59">
        <f t="shared" si="0"/>
        <v>517</v>
      </c>
      <c r="F38" s="53"/>
      <c r="G38" s="59"/>
      <c r="H38" s="59"/>
      <c r="I38" s="60"/>
      <c r="J38" s="61"/>
      <c r="K38" s="59"/>
    </row>
    <row r="39" spans="1:13" x14ac:dyDescent="0.25">
      <c r="A39" s="46">
        <f t="shared" si="4"/>
        <v>25001</v>
      </c>
      <c r="B39" s="46">
        <f t="shared" si="4"/>
        <v>25100</v>
      </c>
      <c r="C39" s="46">
        <f>ROUND('Regular 2'!F27,0)</f>
        <v>535</v>
      </c>
      <c r="D39" s="46">
        <f t="shared" si="1"/>
        <v>6</v>
      </c>
      <c r="E39" s="59">
        <f t="shared" si="0"/>
        <v>529</v>
      </c>
      <c r="F39" s="53"/>
      <c r="G39" s="59"/>
      <c r="H39" s="59"/>
      <c r="I39" s="60"/>
      <c r="J39" s="61"/>
      <c r="K39" s="59"/>
    </row>
    <row r="40" spans="1:13" x14ac:dyDescent="0.25">
      <c r="A40" s="168"/>
      <c r="B40" s="168"/>
      <c r="C40" s="168"/>
      <c r="D40" s="168"/>
      <c r="E40" s="168"/>
      <c r="G40" s="46"/>
      <c r="H40" s="46"/>
      <c r="L40"/>
      <c r="M40"/>
    </row>
    <row r="41" spans="1:13" x14ac:dyDescent="0.25">
      <c r="A41" s="59"/>
      <c r="B41" s="59"/>
      <c r="E41" s="59"/>
      <c r="G41" s="46"/>
      <c r="H41" s="46"/>
      <c r="L41"/>
      <c r="M41"/>
    </row>
    <row r="42" spans="1:13" x14ac:dyDescent="0.25">
      <c r="C42"/>
      <c r="D42"/>
      <c r="E42"/>
      <c r="F42" s="59"/>
      <c r="G42" s="46"/>
      <c r="H42" s="46"/>
      <c r="L42"/>
      <c r="M42"/>
    </row>
    <row r="43" spans="1:13" x14ac:dyDescent="0.25">
      <c r="C43"/>
      <c r="D43"/>
      <c r="E43"/>
      <c r="F43" s="59"/>
      <c r="G43" s="46"/>
      <c r="H43" s="46"/>
      <c r="L43"/>
      <c r="M43"/>
    </row>
    <row r="44" spans="1:13" x14ac:dyDescent="0.25">
      <c r="D44"/>
      <c r="E44"/>
      <c r="G44" s="46"/>
      <c r="H44" s="46"/>
      <c r="L44"/>
      <c r="M44"/>
    </row>
    <row r="45" spans="1:13" x14ac:dyDescent="0.25">
      <c r="D45"/>
      <c r="E45"/>
      <c r="G45" s="46"/>
      <c r="H45" s="46"/>
      <c r="L45"/>
      <c r="M45"/>
    </row>
    <row r="46" spans="1:13" x14ac:dyDescent="0.25">
      <c r="D46"/>
      <c r="E46"/>
      <c r="G46" s="46"/>
      <c r="H46" s="46"/>
      <c r="L46"/>
      <c r="M46"/>
    </row>
    <row r="47" spans="1:13" x14ac:dyDescent="0.25">
      <c r="D47"/>
      <c r="E47"/>
      <c r="G47" s="46"/>
      <c r="H47" s="46"/>
      <c r="L47"/>
      <c r="M47"/>
    </row>
    <row r="48" spans="1:13" x14ac:dyDescent="0.25">
      <c r="D48"/>
      <c r="E48"/>
      <c r="G48" s="46"/>
      <c r="H48" s="46"/>
      <c r="L48"/>
      <c r="M48"/>
    </row>
    <row r="49" spans="4:13" x14ac:dyDescent="0.25">
      <c r="D49"/>
      <c r="E49"/>
      <c r="G49" s="46"/>
      <c r="H49" s="46"/>
      <c r="L49"/>
      <c r="M49"/>
    </row>
    <row r="50" spans="4:13" x14ac:dyDescent="0.25">
      <c r="D50"/>
      <c r="E50"/>
      <c r="G50" s="46"/>
      <c r="H50" s="46"/>
      <c r="L50"/>
      <c r="M50"/>
    </row>
    <row r="51" spans="4:13" x14ac:dyDescent="0.25">
      <c r="D51"/>
      <c r="E51"/>
      <c r="G51" s="46"/>
      <c r="H51" s="46"/>
      <c r="L51"/>
      <c r="M51"/>
    </row>
    <row r="52" spans="4:13" x14ac:dyDescent="0.25">
      <c r="D52"/>
      <c r="E52"/>
      <c r="G52" s="46"/>
      <c r="H52" s="46"/>
      <c r="L52"/>
      <c r="M52"/>
    </row>
    <row r="53" spans="4:13" x14ac:dyDescent="0.25">
      <c r="D53"/>
      <c r="E53"/>
      <c r="G53" s="46"/>
      <c r="H53" s="46"/>
      <c r="L53"/>
      <c r="M53"/>
    </row>
    <row r="54" spans="4:13" x14ac:dyDescent="0.25">
      <c r="D54"/>
      <c r="E54"/>
      <c r="G54" s="46"/>
      <c r="H54" s="46"/>
      <c r="L54"/>
      <c r="M54"/>
    </row>
    <row r="55" spans="4:13" x14ac:dyDescent="0.25">
      <c r="D55"/>
      <c r="E55"/>
      <c r="G55" s="46"/>
      <c r="H55" s="46"/>
      <c r="L55"/>
      <c r="M55"/>
    </row>
    <row r="56" spans="4:13" x14ac:dyDescent="0.25">
      <c r="D56"/>
      <c r="E56"/>
      <c r="G56" s="46"/>
      <c r="H56" s="46"/>
      <c r="L56"/>
      <c r="M56"/>
    </row>
    <row r="57" spans="4:13" x14ac:dyDescent="0.25">
      <c r="D57"/>
      <c r="E57"/>
      <c r="G57" s="46"/>
      <c r="H57" s="46"/>
      <c r="L57"/>
      <c r="M57"/>
    </row>
    <row r="58" spans="4:13" x14ac:dyDescent="0.25">
      <c r="D58"/>
      <c r="E58"/>
      <c r="G58" s="46"/>
      <c r="H58" s="46"/>
      <c r="L58"/>
      <c r="M58"/>
    </row>
    <row r="59" spans="4:13" x14ac:dyDescent="0.25">
      <c r="D59"/>
      <c r="E59"/>
      <c r="G59" s="46"/>
      <c r="H59" s="46"/>
      <c r="L59"/>
      <c r="M59"/>
    </row>
    <row r="60" spans="4:13" x14ac:dyDescent="0.25">
      <c r="D60"/>
      <c r="E60"/>
      <c r="G60" s="46"/>
      <c r="H60" s="46"/>
      <c r="L60"/>
      <c r="M60"/>
    </row>
    <row r="61" spans="4:13" x14ac:dyDescent="0.25">
      <c r="D61"/>
      <c r="E61"/>
      <c r="G61" s="46"/>
      <c r="H61" s="46"/>
      <c r="L61"/>
      <c r="M61"/>
    </row>
  </sheetData>
  <mergeCells count="2">
    <mergeCell ref="A1:E1"/>
    <mergeCell ref="G3:H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4</vt:i4>
      </vt:variant>
    </vt:vector>
  </HeadingPairs>
  <TitlesOfParts>
    <vt:vector size="15" baseType="lpstr">
      <vt:lpstr>Regular 1</vt:lpstr>
      <vt:lpstr>Regular 2</vt:lpstr>
      <vt:lpstr>Regular 3</vt:lpstr>
      <vt:lpstr>Regular 4</vt:lpstr>
      <vt:lpstr>Regular 5</vt:lpstr>
      <vt:lpstr>Regular 6</vt:lpstr>
      <vt:lpstr>Low - Single</vt:lpstr>
      <vt:lpstr>Low - HOH 1</vt:lpstr>
      <vt:lpstr>Low - HOH 2</vt:lpstr>
      <vt:lpstr>Low - Married 1</vt:lpstr>
      <vt:lpstr>Low - Married 2</vt:lpstr>
      <vt:lpstr>'Low - HOH 1'!Print_Area</vt:lpstr>
      <vt:lpstr>'Low - Married 1'!Print_Area</vt:lpstr>
      <vt:lpstr>'Low - Married 2'!Print_Area</vt:lpstr>
      <vt:lpstr>'Low - Single'!Print_Area</vt:lpstr>
    </vt:vector>
  </TitlesOfParts>
  <Company>DFA/Revenue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Individual Income Tax</dc:creator>
  <cp:lastModifiedBy>Steve Wilkins</cp:lastModifiedBy>
  <cp:lastPrinted>2016-09-16T14:16:57Z</cp:lastPrinted>
  <dcterms:created xsi:type="dcterms:W3CDTF">1999-05-04T17:35:28Z</dcterms:created>
  <dcterms:modified xsi:type="dcterms:W3CDTF">2020-09-30T21:20:01Z</dcterms:modified>
</cp:coreProperties>
</file>